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Сбыт\ЭНЕРГОСБЫТ\Рабочая\Запросы\Деб.задолженность (раскрытие информации)\ГОТОВО\на 01.10.2023\"/>
    </mc:Choice>
  </mc:AlternateContent>
  <xr:revisionPtr revIDLastSave="0" documentId="8_{58E70FEB-6340-4F10-B5D1-B9ADDF1354AB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справка" sheetId="5" r:id="rId1"/>
  </sheets>
  <definedNames>
    <definedName name="_xlnm._FilterDatabase" localSheetId="0" hidden="1">справка!$A$3:$K$84</definedName>
    <definedName name="_xlnm.Print_Area" localSheetId="0">справка!$A$1:$K$82</definedName>
  </definedNames>
  <calcPr calcId="191029" refMode="R1C1"/>
</workbook>
</file>

<file path=xl/calcChain.xml><?xml version="1.0" encoding="utf-8"?>
<calcChain xmlns="http://schemas.openxmlformats.org/spreadsheetml/2006/main">
  <c r="G83" i="5" l="1"/>
  <c r="E28" i="5"/>
  <c r="H15" i="5"/>
  <c r="G15" i="5"/>
  <c r="I15" i="5"/>
  <c r="I69" i="5" l="1"/>
  <c r="H69" i="5"/>
  <c r="G69" i="5"/>
  <c r="F69" i="5"/>
  <c r="E69" i="5"/>
  <c r="E15" i="5" l="1"/>
  <c r="I77" i="5"/>
  <c r="H77" i="5"/>
  <c r="G77" i="5"/>
  <c r="F77" i="5"/>
  <c r="E77" i="5"/>
  <c r="I28" i="5"/>
  <c r="H28" i="5"/>
  <c r="G28" i="5"/>
  <c r="F28" i="5"/>
  <c r="E37" i="5" l="1"/>
  <c r="E8" i="5" l="1"/>
  <c r="E10" i="5"/>
  <c r="E19" i="5"/>
  <c r="E44" i="5"/>
  <c r="E51" i="5"/>
  <c r="E60" i="5"/>
  <c r="E40" i="5"/>
  <c r="E83" i="5" l="1"/>
  <c r="I60" i="5"/>
  <c r="H60" i="5"/>
  <c r="G60" i="5"/>
  <c r="F60" i="5"/>
  <c r="I51" i="5"/>
  <c r="H51" i="5"/>
  <c r="G51" i="5"/>
  <c r="F51" i="5"/>
  <c r="I44" i="5"/>
  <c r="H44" i="5"/>
  <c r="G44" i="5"/>
  <c r="I37" i="5"/>
  <c r="H37" i="5"/>
  <c r="G37" i="5"/>
  <c r="I19" i="5"/>
  <c r="H19" i="5"/>
  <c r="G19" i="5"/>
  <c r="I10" i="5"/>
  <c r="H10" i="5"/>
  <c r="G10" i="5"/>
  <c r="F10" i="5"/>
  <c r="F15" i="5"/>
  <c r="I8" i="5"/>
  <c r="H8" i="5"/>
  <c r="G8" i="5"/>
  <c r="F8" i="5"/>
  <c r="F44" i="5" l="1"/>
  <c r="I40" i="5"/>
  <c r="H40" i="5"/>
  <c r="G40" i="5"/>
  <c r="F40" i="5"/>
  <c r="J37" i="5"/>
  <c r="F37" i="5"/>
  <c r="J19" i="5"/>
  <c r="F19" i="5"/>
  <c r="I83" i="5" l="1"/>
  <c r="H83" i="5"/>
  <c r="F83" i="5"/>
  <c r="J78" i="5"/>
  <c r="J48" i="5"/>
  <c r="J62" i="5"/>
  <c r="J47" i="5"/>
  <c r="J11" i="5" l="1"/>
  <c r="J10" i="5" l="1"/>
  <c r="J40" i="5" l="1"/>
  <c r="J70" i="5" l="1"/>
  <c r="J55" i="5" l="1"/>
  <c r="J53" i="5"/>
  <c r="J32" i="5"/>
  <c r="J52" i="5" l="1"/>
  <c r="J51" i="5" s="1"/>
  <c r="J72" i="5" l="1"/>
  <c r="J80" i="5" l="1"/>
  <c r="J79" i="5"/>
  <c r="J77" i="5" l="1"/>
  <c r="J69" i="5"/>
  <c r="J31" i="5"/>
  <c r="J28" i="5" s="1"/>
  <c r="J61" i="5"/>
  <c r="J45" i="5"/>
  <c r="J44" i="5" s="1"/>
  <c r="J60" i="5" l="1"/>
  <c r="J83" i="5" s="1"/>
  <c r="J15" i="5"/>
  <c r="J8" i="5"/>
  <c r="J9" i="5"/>
</calcChain>
</file>

<file path=xl/sharedStrings.xml><?xml version="1.0" encoding="utf-8"?>
<sst xmlns="http://schemas.openxmlformats.org/spreadsheetml/2006/main" count="168" uniqueCount="113">
  <si>
    <t>п/н</t>
  </si>
  <si>
    <t>Адмиралтейский район</t>
  </si>
  <si>
    <t>Василеостровский район</t>
  </si>
  <si>
    <t>1.</t>
  </si>
  <si>
    <t>Администрации 
Санкт-Петербурга</t>
  </si>
  <si>
    <t>ИТОГО</t>
  </si>
  <si>
    <t>Выборгский район</t>
  </si>
  <si>
    <t>Калининский район</t>
  </si>
  <si>
    <t>Кировский район</t>
  </si>
  <si>
    <t>Колпинский район</t>
  </si>
  <si>
    <t>Красногвардейский район</t>
  </si>
  <si>
    <t>Красносельский район</t>
  </si>
  <si>
    <t>Кронштадтский район</t>
  </si>
  <si>
    <t>Курортный район</t>
  </si>
  <si>
    <t>Московский район</t>
  </si>
  <si>
    <t>Невский район</t>
  </si>
  <si>
    <t>Петроградский район</t>
  </si>
  <si>
    <t>Петродворцовый район</t>
  </si>
  <si>
    <t>Приморский район</t>
  </si>
  <si>
    <t>Пушкинский район</t>
  </si>
  <si>
    <t>Фрунзенский район</t>
  </si>
  <si>
    <t>Центральный район</t>
  </si>
  <si>
    <t>ГБДОУ детский сад №22 Колпинского района СПб</t>
  </si>
  <si>
    <t>ГБДОУ детский сад №91 Красносельского района  Санкт-Петербурга</t>
  </si>
  <si>
    <t>ГБДОУ Детский сад №93 Красносельского района</t>
  </si>
  <si>
    <t xml:space="preserve">ГБДОУ Детский сад №94 Красносельского района </t>
  </si>
  <si>
    <t>ГБОУ СОШ № 385 Санкт-Петербурга</t>
  </si>
  <si>
    <t>СПб ГБУЗ "Городская поликлиника №91"</t>
  </si>
  <si>
    <t>ГБДОУ детский сад №10 Невского района СПб</t>
  </si>
  <si>
    <t>ГБДОУ Детский Сад №3</t>
  </si>
  <si>
    <t>ГБДОУ детский сад №77 Петроградского района Санкт-Петербурга</t>
  </si>
  <si>
    <t>СПб ГБУ  СШОР «Центр художественной гимнастики «Жемчужина»</t>
  </si>
  <si>
    <t>ГБДОУ детский сад № 18 Приморского района Санкт-Петербурга</t>
  </si>
  <si>
    <t>ГБДОУ детский сад №30 Приморского района Санкт-Петербурга</t>
  </si>
  <si>
    <t>ГБДОУ № 47 Пушкинского района Санкт-Петербурга</t>
  </si>
  <si>
    <t xml:space="preserve">СПб ГБУЗ ДГП № 49 </t>
  </si>
  <si>
    <t>ГБДОУ детский сад №83 Фрунзенского района Санкт-Петербурга</t>
  </si>
  <si>
    <t>ГБОУ лицей №226 Фрунзенского района Санкт-Петербурга</t>
  </si>
  <si>
    <t>СПб ГБУЗ "ГП № 56"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</si>
  <si>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</si>
  <si>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</si>
  <si>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</si>
  <si>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</si>
  <si>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</si>
  <si>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</si>
  <si>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</si>
  <si>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</si>
  <si>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</si>
  <si>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</si>
  <si>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</si>
  <si>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</si>
  <si>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</si>
  <si>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</si>
  <si>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</si>
  <si>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</si>
  <si>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</si>
  <si>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</si>
  <si>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Информация о задолженности за потребленные коммунальные услуги (ресурсы) исполнительных органов государственной власти Санкт-Петербурга, а также государственных учреждений Санкт-Петербурга, находящхся в их ведении</t>
  </si>
  <si>
    <t>Наименование исполнительного органа государственной власти Санкт-Петербурга или государственного учреждения Санкт-Петербурга, находящегося в его ведении</t>
  </si>
  <si>
    <t>Наименование главного распорядителя средств бюджета</t>
  </si>
  <si>
    <t>ИНН исполнительного органа государственной власти Санкт-Петербурга или государственного учреждения Санкт-Петербурга, находящегося в его ведении</t>
  </si>
  <si>
    <t>ГБДОУ детский сад "Петровский"</t>
  </si>
  <si>
    <t>СПб ГБУЗ "ССМП № 4"</t>
  </si>
  <si>
    <t>ГБОУ школа № 573 Приморского района Санкт-Петербурга</t>
  </si>
  <si>
    <t>Состояние договорных отношений</t>
  </si>
  <si>
    <t>Урегулированы</t>
  </si>
  <si>
    <t>Урегулированы по всем объектам</t>
  </si>
  <si>
    <t>ГБОУ Лицей №373 Московского района Санкт-Петербурга</t>
  </si>
  <si>
    <t>ГБДОУ детский сад № 48 Пушкинского района Санкт-Петербурга</t>
  </si>
  <si>
    <t>ГБОУ школа № 203 Красносельского района Санкт-Петербурга</t>
  </si>
  <si>
    <t>ГБДОУ детский сад №71 Невского района Санкт-Петербурга</t>
  </si>
  <si>
    <t>ГБДОУ детский сад №4 Красногвардейского района Санкт-Петербурга</t>
  </si>
  <si>
    <t>ГБДОУ детский сад № 55 Красногвардейского района СПб</t>
  </si>
  <si>
    <t>ГБДОУ детский сад № 19 Красногвардейского района Санкт-Петербурга</t>
  </si>
  <si>
    <t>СПб ГБУЗ "Городская больница № 40 Курортного района"</t>
  </si>
  <si>
    <t>ГБДОУ детский сад №29 Курортного района СПб</t>
  </si>
  <si>
    <t>СПб ГБУЗ "Городская поликлиника №32"</t>
  </si>
  <si>
    <t>ГБДОУ детский сад № 1 Московского района  Санкт-Петербурга</t>
  </si>
  <si>
    <t>ГБДОУ детский сад № 63 Невского района Санкт-Петербурга</t>
  </si>
  <si>
    <t>СПб ГБУК "ЦБС Красногвардейского района"</t>
  </si>
  <si>
    <t>СПб ГБУЗ ДГП № 68</t>
  </si>
  <si>
    <t>СПб ГБУЗ "Городская поликлиника №112"</t>
  </si>
  <si>
    <t>ГБДОУ детский сад № 39 Приморского района Санкт-Петербурга</t>
  </si>
  <si>
    <t>ГБДОУ детский сад №77 Выборгского района Санкт-Петербурга</t>
  </si>
  <si>
    <t>ГБДОУ детский сад № 54 Невского района Санкт-Петербурга</t>
  </si>
  <si>
    <t>ГБДОУ Детский Сад №5 Петроградского района Санкт-Петербурга</t>
  </si>
  <si>
    <t>ГБДОУ №63 Калининского района Санкт-Петербурга</t>
  </si>
  <si>
    <t>ГБОУ школа № 165 Приморского района Санкт-Петербурга</t>
  </si>
  <si>
    <t>ГБОУ СОШ №164 Красногвардейского района Санкт-Петербурга</t>
  </si>
  <si>
    <t>Пушкинское РЖА</t>
  </si>
  <si>
    <t>ГБДОУ детский сад №51 Пушкинского района Санкт-Петербурга</t>
  </si>
  <si>
    <t>ГБДОУ детский сад №96 Петроградского района СПб</t>
  </si>
  <si>
    <t xml:space="preserve">Урегулированы </t>
  </si>
  <si>
    <t>ГБОУ школа № 455 Санкт-Петербурга</t>
  </si>
  <si>
    <t>ГБДОУ детский сад № 57 Невского района Санкт-Петербурга</t>
  </si>
  <si>
    <t xml:space="preserve"> СПб ГБУЗ "Городская поликлиника №118"</t>
  </si>
  <si>
    <t>Администрация Красногвардейского района Санкт‑Петербурга</t>
  </si>
  <si>
    <t>ГБДОУ школа №353 Московского района Санкт-Петербурга</t>
  </si>
  <si>
    <t>ГБДОУ ДЕТСКИЙ САД № 91 ПРИМОРСКОГО РАЙОНА САНКТ-ПЕТЕРБУРГА</t>
  </si>
  <si>
    <t>ГБДОУ детский сад № 34 Невского района Санкт-Петербурга</t>
  </si>
  <si>
    <t>СПб ГБУЗ "Городская поликлиника №114"</t>
  </si>
  <si>
    <t>СПб ГБУ "Центр спорта Приморского района"</t>
  </si>
  <si>
    <t>ГБДОУ Детский Сад № 23 Колпинского района СПб</t>
  </si>
  <si>
    <t>ГБДОУ детский сад № 96 Красносельского района СПб "МЕЧТА"</t>
  </si>
  <si>
    <t xml:space="preserve">Государственное бюджетное дошкольное образовательное учреждение детский сад №41 Фрунзенского района </t>
  </si>
  <si>
    <t>Дебиторская задолженность на 01.09.2023, руб.</t>
  </si>
  <si>
    <t>ГБОУ школа №297 Пушкинского района</t>
  </si>
  <si>
    <t>Кредиторская задолженность на 01.0.2023, руб.</t>
  </si>
  <si>
    <t>Начислено за сентябрь 2023, руб.</t>
  </si>
  <si>
    <t>Оплачено в сентябре 2023, руб.</t>
  </si>
  <si>
    <t>Дебиторская задолженность на 01.10.2023, руб.</t>
  </si>
  <si>
    <t>Кредиторская задолженность на 01.10.2023, руб.</t>
  </si>
  <si>
    <t>СПб ГБУ "ЦСПСД Красногвардейского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</si>
</sst>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wrapText="1"/>
    </xf>
    <xf numFmtId="4" fontId="1" fillId="0" borderId="0" xfId="0" applyNumberFormat="1" applyFont="1" applyAlignment="1">
      <alignment wrapText="1"/>
    </xf>
    <xf numFmtId="4" fontId="4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right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3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" fontId="12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4" fontId="9" fillId="0" borderId="0" xfId="0" applyNumberFormat="1" applyFont="1" applyAlignment="1">
      <alignment wrapText="1"/>
    </xf>
    <xf numFmtId="0" fontId="9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wrapText="1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122"/>
  <sheetViews>
    <sheetView tabSelected="1" view="pageBreakPreview" zoomScale="70" zoomScaleNormal="60" zoomScaleSheetLayoutView="70" workbookViewId="0">
      <selection activeCell="J83" sqref="A2:K83"/>
    </sheetView>
  </sheetViews>
  <sheetFormatPr defaultColWidth="8.85546875" defaultRowHeight="15" x14ac:dyDescent="0.25"/>
  <cols>
    <col min="1" max="1" width="8.85546875" style="1"/>
    <col min="2" max="2" width="19.5703125" style="1" customWidth="1"/>
    <col min="3" max="3" width="34.42578125" style="1" customWidth="1"/>
    <col min="4" max="4" width="14.42578125" style="1" customWidth="1"/>
    <col min="5" max="5" width="17.28515625" style="7" customWidth="1"/>
    <col min="6" max="6" width="17" style="1" customWidth="1"/>
    <col min="7" max="7" width="17.28515625" style="1" customWidth="1"/>
    <col min="8" max="8" width="18" style="1" customWidth="1"/>
    <col min="9" max="10" width="20.28515625" style="1" customWidth="1"/>
    <col min="11" max="11" width="28.85546875" style="1" customWidth="1"/>
    <col min="12" max="16384" width="8.85546875" style="1"/>
  </cols>
  <sheetData>
    <row r="1" spans="1:11" ht="30" customHeight="1" x14ac:dyDescent="0.25">
      <c r="H1" s="3"/>
      <c r="J1" s="3"/>
    </row>
    <row r="2" spans="1:11" s="2" customFormat="1" ht="61.9" customHeight="1" x14ac:dyDescent="0.25">
      <c r="A2" s="28" t="s">
        <v>57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17" customFormat="1" ht="228" x14ac:dyDescent="0.25">
      <c r="A3" s="4" t="s">
        <v>0</v>
      </c>
      <c r="B3" s="4" t="s">
        <v>59</v>
      </c>
      <c r="C3" s="4" t="s">
        <v>58</v>
      </c>
      <c r="D3" s="4" t="s">
        <v>60</v>
      </c>
      <c r="E3" s="10" t="s">
        <v>105</v>
      </c>
      <c r="F3" s="4" t="s">
        <v>107</v>
      </c>
      <c r="G3" s="4" t="s">
        <v>108</v>
      </c>
      <c r="H3" s="4" t="s">
        <v>109</v>
      </c>
      <c r="I3" s="4" t="s">
        <v>110</v>
      </c>
      <c r="J3" s="4" t="s">
        <v>111</v>
      </c>
      <c r="K3" s="4" t="s">
        <v>64</v>
      </c>
    </row>
    <row r="4" spans="1:11" s="18" customFormat="1" x14ac:dyDescent="0.25">
      <c r="A4" s="14">
        <v>1</v>
      </c>
      <c r="B4" s="14">
        <v>2</v>
      </c>
      <c r="C4" s="14">
        <v>3</v>
      </c>
      <c r="D4" s="14">
        <v>3</v>
      </c>
      <c r="E4" s="14">
        <v>4</v>
      </c>
      <c r="F4" s="14">
        <v>5</v>
      </c>
      <c r="G4" s="14">
        <v>7</v>
      </c>
      <c r="H4" s="14">
        <v>8</v>
      </c>
      <c r="I4" s="14">
        <v>9</v>
      </c>
      <c r="J4" s="14">
        <v>10</v>
      </c>
      <c r="K4" s="14">
        <v>11</v>
      </c>
    </row>
    <row r="5" spans="1:11" s="6" customFormat="1" ht="43.5" x14ac:dyDescent="0.25">
      <c r="A5" s="5" t="s">
        <v>3</v>
      </c>
      <c r="B5" s="11" t="s">
        <v>4</v>
      </c>
      <c r="C5" s="12"/>
      <c r="D5" s="12"/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13"/>
    </row>
    <row r="6" spans="1:11" s="6" customFormat="1" ht="29.25" x14ac:dyDescent="0.25">
      <c r="A6" s="5" t="s">
        <v>39</v>
      </c>
      <c r="B6" s="11" t="s">
        <v>1</v>
      </c>
      <c r="C6" s="12"/>
      <c r="D6" s="12"/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13"/>
    </row>
    <row r="7" spans="1:11" s="6" customFormat="1" ht="29.25" x14ac:dyDescent="0.25">
      <c r="A7" s="5" t="s">
        <v>40</v>
      </c>
      <c r="B7" s="11" t="s">
        <v>2</v>
      </c>
      <c r="C7" s="12"/>
      <c r="D7" s="12"/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3"/>
    </row>
    <row r="8" spans="1:11" s="16" customFormat="1" ht="29.25" x14ac:dyDescent="0.25">
      <c r="A8" s="5" t="s">
        <v>41</v>
      </c>
      <c r="B8" s="11" t="s">
        <v>6</v>
      </c>
      <c r="C8" s="12"/>
      <c r="D8" s="12"/>
      <c r="E8" s="9">
        <f>ROUND(SUM(E9),2)</f>
        <v>2069.04</v>
      </c>
      <c r="F8" s="9">
        <f>SUM(F9:F9)</f>
        <v>0</v>
      </c>
      <c r="G8" s="9">
        <f>SUM(G9:G9)</f>
        <v>7942.42</v>
      </c>
      <c r="H8" s="9">
        <f>SUM(H9:H9)</f>
        <v>2069.04</v>
      </c>
      <c r="I8" s="9">
        <f>SUM(I9:I9)</f>
        <v>7942.42</v>
      </c>
      <c r="J8" s="9">
        <f ca="1">SUM(J9:J9)</f>
        <v>0</v>
      </c>
      <c r="K8" s="13"/>
    </row>
    <row r="9" spans="1:11" s="15" customFormat="1" ht="26.25" x14ac:dyDescent="0.25">
      <c r="A9" s="20"/>
      <c r="B9" s="21"/>
      <c r="C9" s="22" t="s">
        <v>83</v>
      </c>
      <c r="D9" s="22">
        <v>7802893873</v>
      </c>
      <c r="E9" s="23">
        <v>2069.04</v>
      </c>
      <c r="F9" s="23">
        <v>0</v>
      </c>
      <c r="G9" s="23">
        <v>7942.42</v>
      </c>
      <c r="H9" s="23">
        <v>2069.04</v>
      </c>
      <c r="I9" s="23">
        <v>7942.42</v>
      </c>
      <c r="J9" s="23">
        <f ca="1">SUM(J9:J9)</f>
        <v>0</v>
      </c>
      <c r="K9" s="23" t="s">
        <v>65</v>
      </c>
    </row>
    <row r="10" spans="1:11" s="16" customFormat="1" ht="29.25" x14ac:dyDescent="0.25">
      <c r="A10" s="5" t="s">
        <v>42</v>
      </c>
      <c r="B10" s="11" t="s">
        <v>7</v>
      </c>
      <c r="C10" s="12"/>
      <c r="D10" s="12"/>
      <c r="E10" s="9">
        <f>ROUND(SUM(E11:E13),2)</f>
        <v>22959.599999999999</v>
      </c>
      <c r="F10" s="9">
        <f>SUM(F11:F13)</f>
        <v>0</v>
      </c>
      <c r="G10" s="9">
        <f>SUM(G11:G13)</f>
        <v>39445.15</v>
      </c>
      <c r="H10" s="9">
        <f>SUM(H11:H13)</f>
        <v>22959.599999999999</v>
      </c>
      <c r="I10" s="9">
        <f>SUM(I11:I13)</f>
        <v>39445.15</v>
      </c>
      <c r="J10" s="9">
        <f>J11</f>
        <v>0</v>
      </c>
      <c r="K10" s="13"/>
    </row>
    <row r="11" spans="1:11" s="15" customFormat="1" ht="26.25" x14ac:dyDescent="0.25">
      <c r="A11" s="20"/>
      <c r="B11" s="21"/>
      <c r="C11" s="22" t="s">
        <v>81</v>
      </c>
      <c r="D11" s="22">
        <v>7804009870</v>
      </c>
      <c r="E11" s="23">
        <v>3136.92</v>
      </c>
      <c r="F11" s="23">
        <v>0</v>
      </c>
      <c r="G11" s="23">
        <v>3670.87</v>
      </c>
      <c r="H11" s="23">
        <v>3136.92</v>
      </c>
      <c r="I11" s="23">
        <v>3670.87</v>
      </c>
      <c r="J11" s="23">
        <f>IF(I11&lt;0,I11*-1,0)</f>
        <v>0</v>
      </c>
      <c r="K11" s="23" t="s">
        <v>65</v>
      </c>
    </row>
    <row r="12" spans="1:11" s="15" customFormat="1" ht="26.25" x14ac:dyDescent="0.25">
      <c r="A12" s="20"/>
      <c r="B12" s="21"/>
      <c r="C12" s="22" t="s">
        <v>86</v>
      </c>
      <c r="D12" s="22">
        <v>7804693380</v>
      </c>
      <c r="E12" s="23">
        <v>11646.66</v>
      </c>
      <c r="F12" s="23">
        <v>0</v>
      </c>
      <c r="G12" s="23">
        <v>26196.65</v>
      </c>
      <c r="H12" s="23">
        <v>11646.66</v>
      </c>
      <c r="I12" s="23">
        <v>26196.65</v>
      </c>
      <c r="J12" s="23">
        <v>0</v>
      </c>
      <c r="K12" s="23" t="s">
        <v>65</v>
      </c>
    </row>
    <row r="13" spans="1:11" s="15" customFormat="1" ht="26.25" x14ac:dyDescent="0.25">
      <c r="A13" s="20"/>
      <c r="B13" s="21"/>
      <c r="C13" s="22" t="s">
        <v>95</v>
      </c>
      <c r="D13" s="22">
        <v>7804009662</v>
      </c>
      <c r="E13" s="23">
        <v>8176.02</v>
      </c>
      <c r="F13" s="23">
        <v>0</v>
      </c>
      <c r="G13" s="23">
        <v>9577.6299999999992</v>
      </c>
      <c r="H13" s="23">
        <v>8176.02</v>
      </c>
      <c r="I13" s="23">
        <v>9577.6299999999992</v>
      </c>
      <c r="J13" s="23">
        <v>0</v>
      </c>
      <c r="K13" s="23" t="s">
        <v>65</v>
      </c>
    </row>
    <row r="14" spans="1:11" s="6" customFormat="1" x14ac:dyDescent="0.25">
      <c r="A14" s="5" t="s">
        <v>43</v>
      </c>
      <c r="B14" s="11" t="s">
        <v>8</v>
      </c>
      <c r="C14" s="12"/>
      <c r="D14" s="12"/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/>
    </row>
    <row r="15" spans="1:11" s="16" customFormat="1" ht="29.25" x14ac:dyDescent="0.25">
      <c r="A15" s="5" t="s">
        <v>44</v>
      </c>
      <c r="B15" s="11" t="s">
        <v>9</v>
      </c>
      <c r="C15" s="12"/>
      <c r="D15" s="12"/>
      <c r="E15" s="8">
        <f>SUM(E16:E18)</f>
        <v>333514.97000000003</v>
      </c>
      <c r="F15" s="8">
        <f>SUM(F16:F17)</f>
        <v>0</v>
      </c>
      <c r="G15" s="8">
        <f>SUM(G16:G18)</f>
        <v>426654.89</v>
      </c>
      <c r="H15" s="8">
        <f>SUM(H16:H18)</f>
        <v>228528.16999999998</v>
      </c>
      <c r="I15" s="8">
        <f>SUM(I16:I18)</f>
        <v>531641.69000000006</v>
      </c>
      <c r="J15" s="8">
        <f>J17</f>
        <v>0</v>
      </c>
      <c r="K15" s="8"/>
    </row>
    <row r="16" spans="1:11" s="15" customFormat="1" ht="26.25" customHeight="1" x14ac:dyDescent="0.25">
      <c r="A16" s="20"/>
      <c r="B16" s="21"/>
      <c r="C16" s="22" t="s">
        <v>93</v>
      </c>
      <c r="D16" s="22">
        <v>7817026680</v>
      </c>
      <c r="E16" s="23">
        <v>221586.89</v>
      </c>
      <c r="F16" s="23">
        <v>0</v>
      </c>
      <c r="G16" s="23">
        <v>350634.56</v>
      </c>
      <c r="H16" s="23">
        <v>161918.62</v>
      </c>
      <c r="I16" s="23">
        <v>410302.83</v>
      </c>
      <c r="J16" s="23">
        <v>0</v>
      </c>
      <c r="K16" s="23" t="s">
        <v>65</v>
      </c>
    </row>
    <row r="17" spans="1:11" s="15" customFormat="1" ht="26.25" customHeight="1" x14ac:dyDescent="0.25">
      <c r="A17" s="20"/>
      <c r="B17" s="21"/>
      <c r="C17" s="22" t="s">
        <v>22</v>
      </c>
      <c r="D17" s="22">
        <v>7817027443</v>
      </c>
      <c r="E17" s="23">
        <v>27264.53</v>
      </c>
      <c r="F17" s="23">
        <v>0</v>
      </c>
      <c r="G17" s="23">
        <v>28098.82</v>
      </c>
      <c r="H17" s="23">
        <v>27264.53</v>
      </c>
      <c r="I17" s="23">
        <v>28098.82</v>
      </c>
      <c r="J17" s="23">
        <v>0</v>
      </c>
      <c r="K17" s="23" t="s">
        <v>65</v>
      </c>
    </row>
    <row r="18" spans="1:11" s="15" customFormat="1" ht="26.25" x14ac:dyDescent="0.25">
      <c r="A18" s="20"/>
      <c r="B18" s="21"/>
      <c r="C18" s="22" t="s">
        <v>102</v>
      </c>
      <c r="D18" s="22">
        <v>7817027450</v>
      </c>
      <c r="E18" s="23">
        <v>84663.55</v>
      </c>
      <c r="F18" s="23">
        <v>0</v>
      </c>
      <c r="G18" s="23">
        <v>47921.51</v>
      </c>
      <c r="H18" s="23">
        <v>39345.019999999997</v>
      </c>
      <c r="I18" s="23">
        <v>93240.04</v>
      </c>
      <c r="J18" s="23">
        <v>0</v>
      </c>
      <c r="K18" s="23" t="s">
        <v>65</v>
      </c>
    </row>
    <row r="19" spans="1:11" s="16" customFormat="1" ht="29.25" x14ac:dyDescent="0.25">
      <c r="A19" s="5" t="s">
        <v>45</v>
      </c>
      <c r="B19" s="11" t="s">
        <v>10</v>
      </c>
      <c r="C19" s="12"/>
      <c r="D19" s="12"/>
      <c r="E19" s="8">
        <f>ROUND(SUM(E20:E27),2)</f>
        <v>113849.19</v>
      </c>
      <c r="F19" s="8">
        <f>SUM(F20:F27)</f>
        <v>0</v>
      </c>
      <c r="G19" s="8">
        <f>SUM(G20:G27)</f>
        <v>310655.48</v>
      </c>
      <c r="H19" s="8">
        <f>SUM(H20:H27)</f>
        <v>92372.359999999986</v>
      </c>
      <c r="I19" s="8">
        <f>SUM(I20:I27)</f>
        <v>332132.31</v>
      </c>
      <c r="J19" s="8">
        <f>SUM(J20:J27)</f>
        <v>0</v>
      </c>
      <c r="K19" s="13"/>
    </row>
    <row r="20" spans="1:11" s="15" customFormat="1" ht="26.25" x14ac:dyDescent="0.25">
      <c r="A20" s="20"/>
      <c r="B20" s="21"/>
      <c r="C20" s="22" t="s">
        <v>72</v>
      </c>
      <c r="D20" s="22">
        <v>7806042859</v>
      </c>
      <c r="E20" s="23">
        <v>13248.49</v>
      </c>
      <c r="F20" s="23">
        <v>0</v>
      </c>
      <c r="G20" s="23">
        <v>18187.48</v>
      </c>
      <c r="H20" s="23">
        <v>13248.49</v>
      </c>
      <c r="I20" s="23">
        <v>18187.48</v>
      </c>
      <c r="J20" s="23">
        <v>0</v>
      </c>
      <c r="K20" s="23" t="s">
        <v>65</v>
      </c>
    </row>
    <row r="21" spans="1:11" s="15" customFormat="1" ht="39" x14ac:dyDescent="0.25">
      <c r="A21" s="20"/>
      <c r="B21" s="21"/>
      <c r="C21" s="22" t="s">
        <v>73</v>
      </c>
      <c r="D21" s="22">
        <v>7806426051</v>
      </c>
      <c r="E21" s="23">
        <v>16151.82</v>
      </c>
      <c r="F21" s="23">
        <v>0</v>
      </c>
      <c r="G21" s="23">
        <v>29066.59</v>
      </c>
      <c r="H21" s="23">
        <v>16151.83</v>
      </c>
      <c r="I21" s="23">
        <v>29066.58</v>
      </c>
      <c r="J21" s="23">
        <v>0</v>
      </c>
      <c r="K21" s="23" t="s">
        <v>65</v>
      </c>
    </row>
    <row r="22" spans="1:11" s="15" customFormat="1" x14ac:dyDescent="0.25">
      <c r="A22" s="20"/>
      <c r="B22" s="21"/>
      <c r="C22" s="22" t="s">
        <v>80</v>
      </c>
      <c r="D22" s="22">
        <v>7806004349</v>
      </c>
      <c r="E22" s="23">
        <v>1134.6199999999999</v>
      </c>
      <c r="F22" s="23">
        <v>0</v>
      </c>
      <c r="G22" s="23">
        <v>1201.3699999999999</v>
      </c>
      <c r="H22" s="23">
        <v>1134.6199999999999</v>
      </c>
      <c r="I22" s="23">
        <v>1201.3699999999999</v>
      </c>
      <c r="J22" s="23">
        <v>0</v>
      </c>
      <c r="K22" s="23" t="s">
        <v>65</v>
      </c>
    </row>
    <row r="23" spans="1:11" s="15" customFormat="1" ht="26.25" x14ac:dyDescent="0.25">
      <c r="A23" s="20"/>
      <c r="B23" s="21"/>
      <c r="C23" s="22" t="s">
        <v>79</v>
      </c>
      <c r="D23" s="22">
        <v>7806115232</v>
      </c>
      <c r="E23" s="23">
        <v>33.369999999999997</v>
      </c>
      <c r="F23" s="23">
        <v>0</v>
      </c>
      <c r="G23" s="23">
        <v>66.739999999999995</v>
      </c>
      <c r="H23" s="23">
        <v>33.369999999999997</v>
      </c>
      <c r="I23" s="23">
        <v>66.739999999999995</v>
      </c>
      <c r="J23" s="23">
        <v>0</v>
      </c>
      <c r="K23" s="23" t="s">
        <v>65</v>
      </c>
    </row>
    <row r="24" spans="1:11" s="15" customFormat="1" ht="39" x14ac:dyDescent="0.25">
      <c r="A24" s="20"/>
      <c r="B24" s="21"/>
      <c r="C24" s="22" t="s">
        <v>71</v>
      </c>
      <c r="D24" s="22">
        <v>7806059370</v>
      </c>
      <c r="E24" s="23">
        <v>25062.01</v>
      </c>
      <c r="F24" s="23">
        <v>0</v>
      </c>
      <c r="G24" s="23">
        <v>49990.54</v>
      </c>
      <c r="H24" s="23">
        <v>25062.01</v>
      </c>
      <c r="I24" s="23">
        <v>49990.54</v>
      </c>
      <c r="J24" s="23">
        <v>0</v>
      </c>
      <c r="K24" s="23" t="s">
        <v>65</v>
      </c>
    </row>
    <row r="25" spans="1:11" s="15" customFormat="1" ht="26.25" x14ac:dyDescent="0.25">
      <c r="A25" s="20"/>
      <c r="B25" s="21"/>
      <c r="C25" s="22" t="s">
        <v>88</v>
      </c>
      <c r="D25" s="22">
        <v>7806039648</v>
      </c>
      <c r="E25" s="23">
        <v>36742.04</v>
      </c>
      <c r="F25" s="23">
        <v>0</v>
      </c>
      <c r="G25" s="23">
        <v>211975.9</v>
      </c>
      <c r="H25" s="23">
        <v>36742.04</v>
      </c>
      <c r="I25" s="23">
        <v>211975.9</v>
      </c>
      <c r="J25" s="23">
        <v>0</v>
      </c>
      <c r="K25" s="23" t="s">
        <v>65</v>
      </c>
    </row>
    <row r="26" spans="1:11" s="15" customFormat="1" ht="26.25" x14ac:dyDescent="0.25">
      <c r="A26" s="20"/>
      <c r="B26" s="21"/>
      <c r="C26" s="22" t="s">
        <v>112</v>
      </c>
      <c r="D26" s="22">
        <v>7806368392</v>
      </c>
      <c r="E26" s="23">
        <v>0</v>
      </c>
      <c r="F26" s="23">
        <v>0</v>
      </c>
      <c r="G26" s="23">
        <v>166.86</v>
      </c>
      <c r="H26" s="23">
        <v>0</v>
      </c>
      <c r="I26" s="23">
        <v>166.86</v>
      </c>
      <c r="J26" s="23">
        <v>0</v>
      </c>
      <c r="K26" s="23" t="s">
        <v>65</v>
      </c>
    </row>
    <row r="27" spans="1:11" s="15" customFormat="1" ht="26.25" x14ac:dyDescent="0.25">
      <c r="A27" s="20"/>
      <c r="B27" s="21"/>
      <c r="C27" s="22" t="s">
        <v>96</v>
      </c>
      <c r="D27" s="22">
        <v>7806042263</v>
      </c>
      <c r="E27" s="23">
        <v>21476.84</v>
      </c>
      <c r="F27" s="23">
        <v>0</v>
      </c>
      <c r="G27" s="23">
        <v>0</v>
      </c>
      <c r="H27" s="23">
        <v>0</v>
      </c>
      <c r="I27" s="23">
        <v>21476.84</v>
      </c>
      <c r="J27" s="23">
        <v>0</v>
      </c>
      <c r="K27" s="23"/>
    </row>
    <row r="28" spans="1:11" s="16" customFormat="1" ht="29.25" x14ac:dyDescent="0.25">
      <c r="A28" s="5" t="s">
        <v>46</v>
      </c>
      <c r="B28" s="11" t="s">
        <v>11</v>
      </c>
      <c r="C28" s="12"/>
      <c r="D28" s="12"/>
      <c r="E28" s="8">
        <f>SUM(E29:E35)</f>
        <v>320867.15999999997</v>
      </c>
      <c r="F28" s="8">
        <f>SUM(F29:F35)</f>
        <v>0</v>
      </c>
      <c r="G28" s="8">
        <f>SUM(G29:G35)</f>
        <v>699133.34000000008</v>
      </c>
      <c r="H28" s="8">
        <f>SUM(H29:H35)</f>
        <v>320867.15999999997</v>
      </c>
      <c r="I28" s="8">
        <f>SUM(I29:I35)</f>
        <v>699133.34000000008</v>
      </c>
      <c r="J28" s="8">
        <f>SUM(J29:J35)</f>
        <v>0</v>
      </c>
      <c r="K28" s="8"/>
    </row>
    <row r="29" spans="1:11" s="15" customFormat="1" ht="39" x14ac:dyDescent="0.25">
      <c r="A29" s="20"/>
      <c r="B29" s="21"/>
      <c r="C29" s="22" t="s">
        <v>23</v>
      </c>
      <c r="D29" s="22">
        <v>7807159391</v>
      </c>
      <c r="E29" s="23">
        <v>27798.48</v>
      </c>
      <c r="F29" s="23">
        <v>0</v>
      </c>
      <c r="G29" s="23">
        <v>24694.92</v>
      </c>
      <c r="H29" s="23">
        <v>27798.48</v>
      </c>
      <c r="I29" s="23">
        <v>24694.92</v>
      </c>
      <c r="J29" s="23">
        <v>0</v>
      </c>
      <c r="K29" s="23" t="s">
        <v>65</v>
      </c>
    </row>
    <row r="30" spans="1:11" s="15" customFormat="1" ht="26.25" x14ac:dyDescent="0.25">
      <c r="A30" s="20"/>
      <c r="B30" s="21"/>
      <c r="C30" s="22" t="s">
        <v>24</v>
      </c>
      <c r="D30" s="22">
        <v>7807176277</v>
      </c>
      <c r="E30" s="23">
        <v>14950.44</v>
      </c>
      <c r="F30" s="23">
        <v>0</v>
      </c>
      <c r="G30" s="23">
        <v>25028.639999999999</v>
      </c>
      <c r="H30" s="23">
        <v>14950.44</v>
      </c>
      <c r="I30" s="23">
        <v>25028.639999999999</v>
      </c>
      <c r="J30" s="23">
        <v>0</v>
      </c>
      <c r="K30" s="23" t="s">
        <v>65</v>
      </c>
    </row>
    <row r="31" spans="1:11" s="15" customFormat="1" ht="26.25" x14ac:dyDescent="0.25">
      <c r="A31" s="20"/>
      <c r="B31" s="21"/>
      <c r="C31" s="22" t="s">
        <v>25</v>
      </c>
      <c r="D31" s="22">
        <v>7807186370</v>
      </c>
      <c r="E31" s="23">
        <v>46419.78</v>
      </c>
      <c r="F31" s="23">
        <v>0</v>
      </c>
      <c r="G31" s="23">
        <v>75152.66</v>
      </c>
      <c r="H31" s="23">
        <v>46419.78</v>
      </c>
      <c r="I31" s="23">
        <v>75152.66</v>
      </c>
      <c r="J31" s="23">
        <f>IF(I31&lt;0,I31*-1,0)</f>
        <v>0</v>
      </c>
      <c r="K31" s="23" t="s">
        <v>66</v>
      </c>
    </row>
    <row r="32" spans="1:11" s="15" customFormat="1" ht="33.75" customHeight="1" x14ac:dyDescent="0.25">
      <c r="A32" s="20"/>
      <c r="B32" s="21"/>
      <c r="C32" s="22" t="s">
        <v>26</v>
      </c>
      <c r="D32" s="22">
        <v>7807033215</v>
      </c>
      <c r="E32" s="23">
        <v>62237.88</v>
      </c>
      <c r="F32" s="23">
        <v>0</v>
      </c>
      <c r="G32" s="23">
        <v>192887.39</v>
      </c>
      <c r="H32" s="23">
        <v>62237.88</v>
      </c>
      <c r="I32" s="23">
        <v>192887.39</v>
      </c>
      <c r="J32" s="23">
        <f>IF(I32&lt;0,I32*-1,0)</f>
        <v>0</v>
      </c>
      <c r="K32" s="23" t="s">
        <v>65</v>
      </c>
    </row>
    <row r="33" spans="1:11" s="15" customFormat="1" ht="33.75" customHeight="1" x14ac:dyDescent="0.25">
      <c r="A33" s="20"/>
      <c r="B33" s="21"/>
      <c r="C33" s="22" t="s">
        <v>69</v>
      </c>
      <c r="D33" s="22">
        <v>7802705600</v>
      </c>
      <c r="E33" s="23">
        <v>156612.54</v>
      </c>
      <c r="F33" s="23">
        <v>0</v>
      </c>
      <c r="G33" s="23">
        <v>363148.88</v>
      </c>
      <c r="H33" s="23">
        <v>156612.54</v>
      </c>
      <c r="I33" s="23">
        <v>363148.88</v>
      </c>
      <c r="J33" s="23">
        <v>0</v>
      </c>
      <c r="K33" s="23" t="s">
        <v>65</v>
      </c>
    </row>
    <row r="34" spans="1:11" s="15" customFormat="1" ht="33.75" customHeight="1" x14ac:dyDescent="0.25">
      <c r="A34" s="20"/>
      <c r="B34" s="21"/>
      <c r="C34" s="22" t="s">
        <v>27</v>
      </c>
      <c r="D34" s="22">
        <v>7807047320</v>
      </c>
      <c r="E34" s="23">
        <v>2502.86</v>
      </c>
      <c r="F34" s="23">
        <v>0</v>
      </c>
      <c r="G34" s="23">
        <v>2970.06</v>
      </c>
      <c r="H34" s="23">
        <v>2502.86</v>
      </c>
      <c r="I34" s="23">
        <v>2970.06</v>
      </c>
      <c r="J34" s="23">
        <v>0</v>
      </c>
      <c r="K34" s="23" t="s">
        <v>65</v>
      </c>
    </row>
    <row r="35" spans="1:11" s="15" customFormat="1" ht="33.75" customHeight="1" x14ac:dyDescent="0.25">
      <c r="A35" s="20"/>
      <c r="B35" s="21"/>
      <c r="C35" s="22" t="s">
        <v>103</v>
      </c>
      <c r="D35" s="22">
        <v>7807263219</v>
      </c>
      <c r="E35" s="23">
        <v>10345.18</v>
      </c>
      <c r="F35" s="23">
        <v>0</v>
      </c>
      <c r="G35" s="23">
        <v>15250.79</v>
      </c>
      <c r="H35" s="23">
        <v>10345.18</v>
      </c>
      <c r="I35" s="23">
        <v>15250.79</v>
      </c>
      <c r="J35" s="23">
        <v>0</v>
      </c>
      <c r="K35" s="23" t="s">
        <v>65</v>
      </c>
    </row>
    <row r="36" spans="1:11" s="6" customFormat="1" ht="29.25" x14ac:dyDescent="0.25">
      <c r="A36" s="5" t="s">
        <v>47</v>
      </c>
      <c r="B36" s="11" t="s">
        <v>12</v>
      </c>
      <c r="C36" s="12"/>
      <c r="D36" s="12"/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13"/>
    </row>
    <row r="37" spans="1:11" s="16" customFormat="1" x14ac:dyDescent="0.25">
      <c r="A37" s="5" t="s">
        <v>48</v>
      </c>
      <c r="B37" s="11" t="s">
        <v>13</v>
      </c>
      <c r="C37" s="12"/>
      <c r="D37" s="12"/>
      <c r="E37" s="8">
        <f>SUM(E38:E39)</f>
        <v>107556.91</v>
      </c>
      <c r="F37" s="8">
        <f t="shared" ref="F37:J37" si="0">SUM(F38:F39)</f>
        <v>0</v>
      </c>
      <c r="G37" s="8">
        <f t="shared" si="0"/>
        <v>127107.11</v>
      </c>
      <c r="H37" s="8">
        <f t="shared" si="0"/>
        <v>107556.91</v>
      </c>
      <c r="I37" s="8">
        <f t="shared" si="0"/>
        <v>127107.11</v>
      </c>
      <c r="J37" s="8">
        <f t="shared" si="0"/>
        <v>0</v>
      </c>
      <c r="K37" s="13"/>
    </row>
    <row r="38" spans="1:11" s="15" customFormat="1" ht="26.25" x14ac:dyDescent="0.25">
      <c r="A38" s="20"/>
      <c r="B38" s="21"/>
      <c r="C38" s="22" t="s">
        <v>75</v>
      </c>
      <c r="D38" s="22">
        <v>7827001250</v>
      </c>
      <c r="E38" s="23">
        <v>10311.799999999999</v>
      </c>
      <c r="F38" s="23">
        <v>0</v>
      </c>
      <c r="G38" s="23">
        <v>20857.2</v>
      </c>
      <c r="H38" s="23">
        <v>10311.799999999999</v>
      </c>
      <c r="I38" s="23">
        <v>20857.2</v>
      </c>
      <c r="J38" s="23">
        <v>0</v>
      </c>
      <c r="K38" s="23" t="s">
        <v>65</v>
      </c>
    </row>
    <row r="39" spans="1:11" s="15" customFormat="1" ht="26.25" x14ac:dyDescent="0.25">
      <c r="A39" s="20"/>
      <c r="B39" s="21"/>
      <c r="C39" s="22" t="s">
        <v>74</v>
      </c>
      <c r="D39" s="22">
        <v>7821006774</v>
      </c>
      <c r="E39" s="23">
        <v>97245.11</v>
      </c>
      <c r="F39" s="23">
        <v>0</v>
      </c>
      <c r="G39" s="23">
        <v>106249.91</v>
      </c>
      <c r="H39" s="23">
        <v>97245.11</v>
      </c>
      <c r="I39" s="23">
        <v>106249.91</v>
      </c>
      <c r="J39" s="23">
        <v>0</v>
      </c>
      <c r="K39" s="23" t="s">
        <v>65</v>
      </c>
    </row>
    <row r="40" spans="1:11" s="16" customFormat="1" ht="29.25" x14ac:dyDescent="0.25">
      <c r="A40" s="5" t="s">
        <v>49</v>
      </c>
      <c r="B40" s="11" t="s">
        <v>14</v>
      </c>
      <c r="C40" s="12"/>
      <c r="D40" s="12"/>
      <c r="E40" s="8">
        <f>SUM(E41:E43)</f>
        <v>31369.239999999998</v>
      </c>
      <c r="F40" s="8">
        <f t="shared" ref="F40:J40" si="1">SUM(F41:F43)</f>
        <v>0</v>
      </c>
      <c r="G40" s="8">
        <f t="shared" si="1"/>
        <v>108891.27999999998</v>
      </c>
      <c r="H40" s="8">
        <f t="shared" si="1"/>
        <v>31369.239999999998</v>
      </c>
      <c r="I40" s="8">
        <f t="shared" si="1"/>
        <v>108891.27999999998</v>
      </c>
      <c r="J40" s="8">
        <f t="shared" si="1"/>
        <v>0</v>
      </c>
      <c r="K40" s="8"/>
    </row>
    <row r="41" spans="1:11" s="15" customFormat="1" ht="44.25" customHeight="1" x14ac:dyDescent="0.25">
      <c r="A41" s="20"/>
      <c r="B41" s="21"/>
      <c r="C41" s="22" t="s">
        <v>77</v>
      </c>
      <c r="D41" s="22">
        <v>7810214540</v>
      </c>
      <c r="E41" s="23">
        <v>0</v>
      </c>
      <c r="F41" s="23">
        <v>0</v>
      </c>
      <c r="G41" s="23">
        <v>41981.38</v>
      </c>
      <c r="H41" s="23">
        <v>0</v>
      </c>
      <c r="I41" s="23">
        <v>41981.38</v>
      </c>
      <c r="J41" s="23">
        <v>0</v>
      </c>
      <c r="K41" s="23" t="s">
        <v>65</v>
      </c>
    </row>
    <row r="42" spans="1:11" s="15" customFormat="1" ht="37.5" customHeight="1" x14ac:dyDescent="0.25">
      <c r="A42" s="20"/>
      <c r="B42" s="21"/>
      <c r="C42" s="22" t="s">
        <v>97</v>
      </c>
      <c r="D42" s="22">
        <v>7810214780</v>
      </c>
      <c r="E42" s="23">
        <v>21190.92</v>
      </c>
      <c r="F42" s="23">
        <v>0</v>
      </c>
      <c r="G42" s="23">
        <v>46052.7</v>
      </c>
      <c r="H42" s="23">
        <v>21190.92</v>
      </c>
      <c r="I42" s="23">
        <v>46052.7</v>
      </c>
      <c r="J42" s="23">
        <v>0</v>
      </c>
      <c r="K42" s="23" t="s">
        <v>65</v>
      </c>
    </row>
    <row r="43" spans="1:11" s="15" customFormat="1" ht="26.25" x14ac:dyDescent="0.25">
      <c r="A43" s="20"/>
      <c r="B43" s="21"/>
      <c r="C43" s="22" t="s">
        <v>67</v>
      </c>
      <c r="D43" s="22">
        <v>7810152614</v>
      </c>
      <c r="E43" s="23">
        <v>10178.32</v>
      </c>
      <c r="F43" s="23">
        <v>0</v>
      </c>
      <c r="G43" s="23">
        <v>20857.2</v>
      </c>
      <c r="H43" s="23">
        <v>10178.32</v>
      </c>
      <c r="I43" s="23">
        <v>20857.2</v>
      </c>
      <c r="J43" s="23">
        <v>0</v>
      </c>
      <c r="K43" s="23" t="s">
        <v>65</v>
      </c>
    </row>
    <row r="44" spans="1:11" s="16" customFormat="1" x14ac:dyDescent="0.25">
      <c r="A44" s="5" t="s">
        <v>50</v>
      </c>
      <c r="B44" s="11" t="s">
        <v>15</v>
      </c>
      <c r="C44" s="12"/>
      <c r="D44" s="12"/>
      <c r="E44" s="8">
        <f>ROUND(SUM(E45:E50),2)</f>
        <v>90570.3</v>
      </c>
      <c r="F44" s="8">
        <f>SUM(F45:F48)</f>
        <v>0</v>
      </c>
      <c r="G44" s="8">
        <f>SUM(G45:G50)</f>
        <v>150238.56000000003</v>
      </c>
      <c r="H44" s="8">
        <f>SUM(H45:H50)</f>
        <v>90570.3</v>
      </c>
      <c r="I44" s="8">
        <f>SUM(I45:I50)</f>
        <v>150238.56000000003</v>
      </c>
      <c r="J44" s="8">
        <f>SUM(J45:J48)</f>
        <v>0</v>
      </c>
      <c r="K44" s="8"/>
    </row>
    <row r="45" spans="1:11" s="15" customFormat="1" ht="26.25" x14ac:dyDescent="0.25">
      <c r="A45" s="20"/>
      <c r="B45" s="21"/>
      <c r="C45" s="22" t="s">
        <v>28</v>
      </c>
      <c r="D45" s="22">
        <v>7811065770</v>
      </c>
      <c r="E45" s="23">
        <v>1835.44</v>
      </c>
      <c r="F45" s="23">
        <v>0</v>
      </c>
      <c r="G45" s="23">
        <v>9043.68</v>
      </c>
      <c r="H45" s="23">
        <v>1835.44</v>
      </c>
      <c r="I45" s="23">
        <v>9043.68</v>
      </c>
      <c r="J45" s="23">
        <f>IF(I45&lt;0,I45*-1,0)</f>
        <v>0</v>
      </c>
      <c r="K45" s="23" t="s">
        <v>65</v>
      </c>
    </row>
    <row r="46" spans="1:11" s="15" customFormat="1" ht="26.25" x14ac:dyDescent="0.25">
      <c r="A46" s="20"/>
      <c r="B46" s="21"/>
      <c r="C46" s="22" t="s">
        <v>78</v>
      </c>
      <c r="D46" s="22">
        <v>7811761915</v>
      </c>
      <c r="E46" s="23">
        <v>12247.34</v>
      </c>
      <c r="F46" s="23">
        <v>0</v>
      </c>
      <c r="G46" s="23">
        <v>17386.560000000001</v>
      </c>
      <c r="H46" s="23">
        <v>12247.34</v>
      </c>
      <c r="I46" s="23">
        <v>17386.560000000001</v>
      </c>
      <c r="J46" s="23">
        <v>0</v>
      </c>
      <c r="K46" s="23" t="s">
        <v>65</v>
      </c>
    </row>
    <row r="47" spans="1:11" s="15" customFormat="1" ht="26.25" x14ac:dyDescent="0.25">
      <c r="A47" s="20"/>
      <c r="B47" s="21"/>
      <c r="C47" s="22" t="s">
        <v>70</v>
      </c>
      <c r="D47" s="22">
        <v>7811753463</v>
      </c>
      <c r="E47" s="23">
        <v>8342.8799999999992</v>
      </c>
      <c r="F47" s="23">
        <v>0</v>
      </c>
      <c r="G47" s="23">
        <v>16685.759999999998</v>
      </c>
      <c r="H47" s="23">
        <v>8342.8799999999992</v>
      </c>
      <c r="I47" s="23">
        <v>16685.759999999998</v>
      </c>
      <c r="J47" s="23">
        <f>IF(I47&lt;0,I47*-1,0)</f>
        <v>0</v>
      </c>
      <c r="K47" s="23" t="s">
        <v>65</v>
      </c>
    </row>
    <row r="48" spans="1:11" s="15" customFormat="1" ht="28.5" customHeight="1" x14ac:dyDescent="0.25">
      <c r="A48" s="20"/>
      <c r="B48" s="21"/>
      <c r="C48" s="22" t="s">
        <v>84</v>
      </c>
      <c r="D48" s="22">
        <v>7811769390</v>
      </c>
      <c r="E48" s="23">
        <v>31035.52</v>
      </c>
      <c r="F48" s="23">
        <v>0</v>
      </c>
      <c r="G48" s="23">
        <v>37275.980000000003</v>
      </c>
      <c r="H48" s="23">
        <v>31035.52</v>
      </c>
      <c r="I48" s="23">
        <v>37275.980000000003</v>
      </c>
      <c r="J48" s="23">
        <f>IF(I48&lt;0,I48*-1,0)</f>
        <v>0</v>
      </c>
      <c r="K48" s="23" t="s">
        <v>65</v>
      </c>
    </row>
    <row r="49" spans="1:13" s="15" customFormat="1" ht="28.5" customHeight="1" x14ac:dyDescent="0.25">
      <c r="A49" s="20"/>
      <c r="B49" s="21"/>
      <c r="C49" s="22" t="s">
        <v>99</v>
      </c>
      <c r="D49" s="22">
        <v>7811767723</v>
      </c>
      <c r="E49" s="23">
        <v>8876.82</v>
      </c>
      <c r="F49" s="23">
        <v>0</v>
      </c>
      <c r="G49" s="23">
        <v>11546.54</v>
      </c>
      <c r="H49" s="23">
        <v>8876.82</v>
      </c>
      <c r="I49" s="23">
        <v>11546.54</v>
      </c>
      <c r="J49" s="23">
        <v>0</v>
      </c>
      <c r="K49" s="23" t="s">
        <v>65</v>
      </c>
    </row>
    <row r="50" spans="1:13" s="15" customFormat="1" ht="26.25" x14ac:dyDescent="0.25">
      <c r="A50" s="20"/>
      <c r="B50" s="21"/>
      <c r="C50" s="22" t="s">
        <v>94</v>
      </c>
      <c r="D50" s="22">
        <v>7811785480</v>
      </c>
      <c r="E50" s="23">
        <v>28232.3</v>
      </c>
      <c r="F50" s="23">
        <v>0</v>
      </c>
      <c r="G50" s="23">
        <v>58300.04</v>
      </c>
      <c r="H50" s="23">
        <v>28232.3</v>
      </c>
      <c r="I50" s="23">
        <v>58300.04</v>
      </c>
      <c r="J50" s="23">
        <v>0</v>
      </c>
      <c r="K50" s="23" t="s">
        <v>65</v>
      </c>
    </row>
    <row r="51" spans="1:13" s="16" customFormat="1" ht="29.25" x14ac:dyDescent="0.25">
      <c r="A51" s="5" t="s">
        <v>51</v>
      </c>
      <c r="B51" s="11" t="s">
        <v>16</v>
      </c>
      <c r="C51" s="12"/>
      <c r="D51" s="12"/>
      <c r="E51" s="8">
        <f>ROUND(SUM(E52:E58),2)</f>
        <v>104285.97</v>
      </c>
      <c r="F51" s="8">
        <f>SUM(F52:F58)</f>
        <v>82511.399999999994</v>
      </c>
      <c r="G51" s="8">
        <f>SUM(G52:G58)</f>
        <v>171987</v>
      </c>
      <c r="H51" s="8">
        <f>SUM(H52:H58)</f>
        <v>104285.97</v>
      </c>
      <c r="I51" s="8">
        <f>SUM(I52:I58)</f>
        <v>151773.66</v>
      </c>
      <c r="J51" s="8">
        <f>SUM(J52:J58)</f>
        <v>62298.06</v>
      </c>
      <c r="K51" s="8"/>
    </row>
    <row r="52" spans="1:13" s="15" customFormat="1" ht="39" x14ac:dyDescent="0.25">
      <c r="A52" s="20"/>
      <c r="B52" s="21"/>
      <c r="C52" s="22" t="s">
        <v>85</v>
      </c>
      <c r="D52" s="22">
        <v>7813264524</v>
      </c>
      <c r="E52" s="23">
        <v>8776.7000000000007</v>
      </c>
      <c r="F52" s="23">
        <v>0</v>
      </c>
      <c r="G52" s="23">
        <v>19889.419999999998</v>
      </c>
      <c r="H52" s="23">
        <v>8776.7000000000007</v>
      </c>
      <c r="I52" s="23">
        <v>19889.419999999998</v>
      </c>
      <c r="J52" s="23">
        <f>IF(I52&lt;0,I52*-1,0)</f>
        <v>0</v>
      </c>
      <c r="K52" s="23" t="s">
        <v>65</v>
      </c>
    </row>
    <row r="53" spans="1:13" s="15" customFormat="1" x14ac:dyDescent="0.25">
      <c r="A53" s="20"/>
      <c r="B53" s="21"/>
      <c r="C53" s="22" t="s">
        <v>29</v>
      </c>
      <c r="D53" s="22">
        <v>7813216810</v>
      </c>
      <c r="E53" s="23">
        <v>31402.6</v>
      </c>
      <c r="F53" s="23">
        <v>0</v>
      </c>
      <c r="G53" s="23">
        <v>45618.86</v>
      </c>
      <c r="H53" s="23">
        <v>31402.6</v>
      </c>
      <c r="I53" s="23">
        <v>45618.86</v>
      </c>
      <c r="J53" s="23">
        <f>IF(I53&lt;0,I53*-1,0)</f>
        <v>0</v>
      </c>
      <c r="K53" s="23" t="s">
        <v>65</v>
      </c>
    </row>
    <row r="54" spans="1:13" s="15" customFormat="1" ht="39" x14ac:dyDescent="0.25">
      <c r="A54" s="20"/>
      <c r="B54" s="21"/>
      <c r="C54" s="22" t="s">
        <v>30</v>
      </c>
      <c r="D54" s="22">
        <v>7813126066</v>
      </c>
      <c r="E54" s="23">
        <v>0</v>
      </c>
      <c r="F54" s="23">
        <v>0</v>
      </c>
      <c r="G54" s="23">
        <v>6874.54</v>
      </c>
      <c r="H54" s="23">
        <v>0</v>
      </c>
      <c r="I54" s="23">
        <v>6874.54</v>
      </c>
      <c r="J54" s="23">
        <v>0</v>
      </c>
      <c r="K54" s="23" t="s">
        <v>65</v>
      </c>
    </row>
    <row r="55" spans="1:13" s="15" customFormat="1" x14ac:dyDescent="0.25">
      <c r="A55" s="20"/>
      <c r="B55" s="21"/>
      <c r="C55" s="22" t="s">
        <v>61</v>
      </c>
      <c r="D55" s="22">
        <v>7813642230</v>
      </c>
      <c r="E55" s="23">
        <v>14650.09</v>
      </c>
      <c r="F55" s="23">
        <v>0</v>
      </c>
      <c r="G55" s="23">
        <v>18988.39</v>
      </c>
      <c r="H55" s="23">
        <v>14650.09</v>
      </c>
      <c r="I55" s="23">
        <v>18988.39</v>
      </c>
      <c r="J55" s="23">
        <f>IF(I55&lt;0,I55*-1,0)</f>
        <v>0</v>
      </c>
      <c r="K55" s="23" t="s">
        <v>65</v>
      </c>
    </row>
    <row r="56" spans="1:13" s="30" customFormat="1" ht="42" customHeight="1" x14ac:dyDescent="0.25">
      <c r="A56" s="31"/>
      <c r="B56" s="32"/>
      <c r="C56" s="33" t="s">
        <v>31</v>
      </c>
      <c r="D56" s="33">
        <v>7813448190</v>
      </c>
      <c r="E56" s="34">
        <v>0</v>
      </c>
      <c r="F56" s="34">
        <v>82511.399999999994</v>
      </c>
      <c r="G56" s="34">
        <v>20213.34</v>
      </c>
      <c r="H56" s="34">
        <v>0</v>
      </c>
      <c r="I56" s="34">
        <v>0</v>
      </c>
      <c r="J56" s="34">
        <v>62298.06</v>
      </c>
      <c r="K56" s="34" t="s">
        <v>65</v>
      </c>
    </row>
    <row r="57" spans="1:13" s="15" customFormat="1" ht="26.25" x14ac:dyDescent="0.25">
      <c r="A57" s="20"/>
      <c r="B57" s="21"/>
      <c r="C57" s="22" t="s">
        <v>91</v>
      </c>
      <c r="D57" s="22">
        <v>7813124654</v>
      </c>
      <c r="E57" s="23">
        <v>15484.38</v>
      </c>
      <c r="F57" s="23">
        <v>0</v>
      </c>
      <c r="G57" s="23">
        <v>16185.19</v>
      </c>
      <c r="H57" s="23">
        <v>15484.38</v>
      </c>
      <c r="I57" s="23">
        <v>16185.19</v>
      </c>
      <c r="J57" s="23">
        <v>0</v>
      </c>
      <c r="K57" s="23" t="s">
        <v>65</v>
      </c>
    </row>
    <row r="58" spans="1:13" s="15" customFormat="1" ht="26.25" x14ac:dyDescent="0.25">
      <c r="A58" s="20"/>
      <c r="B58" s="21"/>
      <c r="C58" s="22" t="s">
        <v>76</v>
      </c>
      <c r="D58" s="22">
        <v>7813103630</v>
      </c>
      <c r="E58" s="23">
        <v>33972.199999999997</v>
      </c>
      <c r="F58" s="23">
        <v>0</v>
      </c>
      <c r="G58" s="23">
        <v>44217.26</v>
      </c>
      <c r="H58" s="23">
        <v>33972.199999999997</v>
      </c>
      <c r="I58" s="23">
        <v>44217.26</v>
      </c>
      <c r="J58" s="23">
        <v>0</v>
      </c>
      <c r="K58" s="23" t="s">
        <v>65</v>
      </c>
    </row>
    <row r="59" spans="1:13" s="6" customFormat="1" ht="29.25" x14ac:dyDescent="0.25">
      <c r="A59" s="5" t="s">
        <v>52</v>
      </c>
      <c r="B59" s="11" t="s">
        <v>17</v>
      </c>
      <c r="C59" s="12"/>
      <c r="D59" s="12"/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/>
    </row>
    <row r="60" spans="1:13" s="16" customFormat="1" ht="29.25" x14ac:dyDescent="0.25">
      <c r="A60" s="5" t="s">
        <v>53</v>
      </c>
      <c r="B60" s="11" t="s">
        <v>18</v>
      </c>
      <c r="C60" s="12"/>
      <c r="D60" s="12"/>
      <c r="E60" s="8">
        <f>ROUND(SUM(E61:E68),2)</f>
        <v>323136.44</v>
      </c>
      <c r="F60" s="8">
        <f>SUM(F61:F68)</f>
        <v>0</v>
      </c>
      <c r="G60" s="8">
        <f>SUM(G61:G68)</f>
        <v>256994.09</v>
      </c>
      <c r="H60" s="8">
        <f>SUM(H61:H68)</f>
        <v>193054.25</v>
      </c>
      <c r="I60" s="8">
        <f>SUM(I61:I68)</f>
        <v>387076.27999999997</v>
      </c>
      <c r="J60" s="8">
        <f>SUM(J61:J68)</f>
        <v>0</v>
      </c>
      <c r="K60" s="8"/>
    </row>
    <row r="61" spans="1:13" s="15" customFormat="1" ht="39" x14ac:dyDescent="0.25">
      <c r="A61" s="20"/>
      <c r="B61" s="21"/>
      <c r="C61" s="22" t="s">
        <v>32</v>
      </c>
      <c r="D61" s="22">
        <v>7814724284</v>
      </c>
      <c r="E61" s="23">
        <v>47254.07</v>
      </c>
      <c r="F61" s="23">
        <v>0</v>
      </c>
      <c r="G61" s="23">
        <v>53561.29</v>
      </c>
      <c r="H61" s="23">
        <v>47254.07</v>
      </c>
      <c r="I61" s="23">
        <v>53561.29</v>
      </c>
      <c r="J61" s="23">
        <f>IF(I61&lt;0,I61*-1,0)</f>
        <v>0</v>
      </c>
      <c r="K61" s="23" t="s">
        <v>65</v>
      </c>
    </row>
    <row r="62" spans="1:13" s="15" customFormat="1" ht="39" x14ac:dyDescent="0.25">
      <c r="A62" s="20"/>
      <c r="B62" s="21"/>
      <c r="C62" s="22" t="s">
        <v>82</v>
      </c>
      <c r="D62" s="22">
        <v>7814792118</v>
      </c>
      <c r="E62" s="23">
        <v>7808.93</v>
      </c>
      <c r="F62" s="23">
        <v>0</v>
      </c>
      <c r="G62" s="23">
        <v>17653.54</v>
      </c>
      <c r="H62" s="23">
        <v>12881.41</v>
      </c>
      <c r="I62" s="23">
        <v>12581.06</v>
      </c>
      <c r="J62" s="23">
        <f>IF(I62&lt;0,I62*-1,0)</f>
        <v>0</v>
      </c>
      <c r="K62" s="23" t="s">
        <v>66</v>
      </c>
      <c r="M62" s="29"/>
    </row>
    <row r="63" spans="1:13" s="15" customFormat="1" ht="26.25" x14ac:dyDescent="0.25">
      <c r="A63" s="20"/>
      <c r="B63" s="21"/>
      <c r="C63" s="22" t="s">
        <v>33</v>
      </c>
      <c r="D63" s="22">
        <v>7814758290</v>
      </c>
      <c r="E63" s="23">
        <v>35240.33</v>
      </c>
      <c r="F63" s="23">
        <v>0</v>
      </c>
      <c r="G63" s="23">
        <v>48455.45</v>
      </c>
      <c r="H63" s="23">
        <v>35240.33</v>
      </c>
      <c r="I63" s="23">
        <v>48455.45</v>
      </c>
      <c r="J63" s="23">
        <v>0</v>
      </c>
      <c r="K63" s="23" t="s">
        <v>66</v>
      </c>
    </row>
    <row r="64" spans="1:13" s="15" customFormat="1" ht="36.75" customHeight="1" x14ac:dyDescent="0.25">
      <c r="A64" s="20"/>
      <c r="B64" s="21"/>
      <c r="C64" s="22" t="s">
        <v>87</v>
      </c>
      <c r="D64" s="22">
        <v>7814807847</v>
      </c>
      <c r="E64" s="23">
        <v>52059.58</v>
      </c>
      <c r="F64" s="23">
        <v>0</v>
      </c>
      <c r="G64" s="23">
        <v>70280.42</v>
      </c>
      <c r="H64" s="23">
        <v>52059.58</v>
      </c>
      <c r="I64" s="23">
        <v>70280.42</v>
      </c>
      <c r="J64" s="23">
        <v>0</v>
      </c>
      <c r="K64" s="23" t="s">
        <v>65</v>
      </c>
    </row>
    <row r="65" spans="1:11" s="15" customFormat="1" ht="34.5" customHeight="1" x14ac:dyDescent="0.25">
      <c r="A65" s="20"/>
      <c r="B65" s="21"/>
      <c r="C65" s="22" t="s">
        <v>63</v>
      </c>
      <c r="D65" s="22">
        <v>7814777913</v>
      </c>
      <c r="E65" s="23">
        <v>36675.300000000003</v>
      </c>
      <c r="F65" s="23">
        <v>0</v>
      </c>
      <c r="G65" s="23">
        <v>56698.21</v>
      </c>
      <c r="H65" s="23">
        <v>36675.300000000003</v>
      </c>
      <c r="I65" s="23">
        <v>56698.21</v>
      </c>
      <c r="J65" s="23">
        <v>0</v>
      </c>
      <c r="K65" s="23" t="s">
        <v>65</v>
      </c>
    </row>
    <row r="66" spans="1:11" s="15" customFormat="1" ht="45" customHeight="1" x14ac:dyDescent="0.25">
      <c r="A66" s="20"/>
      <c r="B66" s="21"/>
      <c r="C66" s="22" t="s">
        <v>98</v>
      </c>
      <c r="D66" s="22">
        <v>7814814330</v>
      </c>
      <c r="E66" s="23">
        <v>8943.56</v>
      </c>
      <c r="F66" s="23">
        <v>0</v>
      </c>
      <c r="G66" s="23">
        <v>10345.18</v>
      </c>
      <c r="H66" s="23">
        <v>8943.56</v>
      </c>
      <c r="I66" s="23">
        <v>10345.18</v>
      </c>
      <c r="J66" s="23">
        <v>0</v>
      </c>
      <c r="K66" s="23" t="s">
        <v>65</v>
      </c>
    </row>
    <row r="67" spans="1:11" s="15" customFormat="1" ht="26.25" x14ac:dyDescent="0.25">
      <c r="A67" s="20"/>
      <c r="B67" s="21"/>
      <c r="C67" s="22" t="s">
        <v>100</v>
      </c>
      <c r="D67" s="22">
        <v>7814134430</v>
      </c>
      <c r="E67" s="23">
        <v>94941.98</v>
      </c>
      <c r="F67" s="23">
        <v>0</v>
      </c>
      <c r="G67" s="23">
        <v>0</v>
      </c>
      <c r="H67" s="23">
        <v>0</v>
      </c>
      <c r="I67" s="23">
        <v>94941.98</v>
      </c>
      <c r="J67" s="23">
        <v>0</v>
      </c>
      <c r="K67" s="23" t="s">
        <v>65</v>
      </c>
    </row>
    <row r="68" spans="1:11" s="15" customFormat="1" ht="26.25" x14ac:dyDescent="0.25">
      <c r="A68" s="20"/>
      <c r="B68" s="21"/>
      <c r="C68" s="22" t="s">
        <v>101</v>
      </c>
      <c r="D68" s="22">
        <v>7814418209</v>
      </c>
      <c r="E68" s="23">
        <v>40212.69</v>
      </c>
      <c r="F68" s="23">
        <v>0</v>
      </c>
      <c r="G68" s="23">
        <v>0</v>
      </c>
      <c r="H68" s="23">
        <v>0</v>
      </c>
      <c r="I68" s="23">
        <v>40212.69</v>
      </c>
      <c r="J68" s="23">
        <v>0</v>
      </c>
      <c r="K68" s="23" t="s">
        <v>65</v>
      </c>
    </row>
    <row r="69" spans="1:11" s="16" customFormat="1" ht="29.25" x14ac:dyDescent="0.25">
      <c r="A69" s="5" t="s">
        <v>54</v>
      </c>
      <c r="B69" s="11" t="s">
        <v>19</v>
      </c>
      <c r="C69" s="12"/>
      <c r="D69" s="12"/>
      <c r="E69" s="8">
        <f t="shared" ref="E69:J69" si="2">SUM(E70:E76)</f>
        <v>82395.64</v>
      </c>
      <c r="F69" s="8">
        <f t="shared" si="2"/>
        <v>0</v>
      </c>
      <c r="G69" s="8">
        <f t="shared" si="2"/>
        <v>119859.28</v>
      </c>
      <c r="H69" s="8">
        <f t="shared" si="2"/>
        <v>82395.64</v>
      </c>
      <c r="I69" s="8">
        <f t="shared" si="2"/>
        <v>119859.28</v>
      </c>
      <c r="J69" s="8">
        <f t="shared" si="2"/>
        <v>0</v>
      </c>
      <c r="K69" s="8"/>
    </row>
    <row r="70" spans="1:11" s="19" customFormat="1" ht="44.25" customHeight="1" x14ac:dyDescent="0.25">
      <c r="A70" s="24"/>
      <c r="B70" s="21"/>
      <c r="C70" s="22" t="s">
        <v>68</v>
      </c>
      <c r="D70" s="22">
        <v>7820076257</v>
      </c>
      <c r="E70" s="23">
        <v>18721.43</v>
      </c>
      <c r="F70" s="23">
        <v>0</v>
      </c>
      <c r="G70" s="23">
        <v>31135.63</v>
      </c>
      <c r="H70" s="23">
        <v>18721.43</v>
      </c>
      <c r="I70" s="23">
        <v>31135.63</v>
      </c>
      <c r="J70" s="23">
        <f>IF(I70&lt;0,I70*-1,0)</f>
        <v>0</v>
      </c>
      <c r="K70" s="23" t="s">
        <v>65</v>
      </c>
    </row>
    <row r="71" spans="1:11" s="15" customFormat="1" ht="36.75" customHeight="1" x14ac:dyDescent="0.25">
      <c r="A71" s="20"/>
      <c r="B71" s="21"/>
      <c r="C71" s="22" t="s">
        <v>34</v>
      </c>
      <c r="D71" s="22">
        <v>7820059491</v>
      </c>
      <c r="E71" s="23">
        <v>29066.59</v>
      </c>
      <c r="F71" s="23">
        <v>0</v>
      </c>
      <c r="G71" s="23">
        <v>36341.58</v>
      </c>
      <c r="H71" s="23">
        <v>29066.59</v>
      </c>
      <c r="I71" s="23">
        <v>36341.58</v>
      </c>
      <c r="J71" s="23">
        <v>0</v>
      </c>
      <c r="K71" s="23" t="s">
        <v>65</v>
      </c>
    </row>
    <row r="72" spans="1:11" s="15" customFormat="1" ht="26.25" x14ac:dyDescent="0.25">
      <c r="A72" s="20"/>
      <c r="B72" s="21"/>
      <c r="C72" s="22" t="s">
        <v>35</v>
      </c>
      <c r="D72" s="22">
        <v>7820013673</v>
      </c>
      <c r="E72" s="23">
        <v>501.93</v>
      </c>
      <c r="F72" s="23">
        <v>0</v>
      </c>
      <c r="G72" s="23">
        <v>501.93</v>
      </c>
      <c r="H72" s="23">
        <v>501.93</v>
      </c>
      <c r="I72" s="23">
        <v>501.93</v>
      </c>
      <c r="J72" s="23">
        <f>IF(I72&lt;0,I72*-1,0)</f>
        <v>0</v>
      </c>
      <c r="K72" s="23" t="s">
        <v>66</v>
      </c>
    </row>
    <row r="73" spans="1:11" s="15" customFormat="1" ht="36.75" customHeight="1" x14ac:dyDescent="0.25">
      <c r="A73" s="20"/>
      <c r="B73" s="21"/>
      <c r="C73" s="22" t="s">
        <v>89</v>
      </c>
      <c r="D73" s="22">
        <v>7820041783</v>
      </c>
      <c r="E73" s="23">
        <v>0</v>
      </c>
      <c r="F73" s="23">
        <v>0</v>
      </c>
      <c r="G73" s="23">
        <v>87.54</v>
      </c>
      <c r="H73" s="23">
        <v>0</v>
      </c>
      <c r="I73" s="23">
        <v>87.54</v>
      </c>
      <c r="J73" s="23">
        <v>0</v>
      </c>
      <c r="K73" s="23" t="s">
        <v>92</v>
      </c>
    </row>
    <row r="74" spans="1:11" s="15" customFormat="1" ht="44.25" customHeight="1" x14ac:dyDescent="0.25">
      <c r="A74" s="20"/>
      <c r="B74" s="21"/>
      <c r="C74" s="22" t="s">
        <v>90</v>
      </c>
      <c r="D74" s="22">
        <v>7820081930</v>
      </c>
      <c r="E74" s="23">
        <v>18487.82</v>
      </c>
      <c r="F74" s="23">
        <v>0</v>
      </c>
      <c r="G74" s="23">
        <v>30101.11</v>
      </c>
      <c r="H74" s="23">
        <v>18487.82</v>
      </c>
      <c r="I74" s="23">
        <v>30101.11</v>
      </c>
      <c r="J74" s="23">
        <v>0</v>
      </c>
      <c r="K74" s="23" t="s">
        <v>65</v>
      </c>
    </row>
    <row r="75" spans="1:11" s="15" customFormat="1" ht="44.25" customHeight="1" x14ac:dyDescent="0.25">
      <c r="A75" s="20"/>
      <c r="B75" s="21"/>
      <c r="C75" s="22" t="s">
        <v>62</v>
      </c>
      <c r="D75" s="22">
        <v>7820013659</v>
      </c>
      <c r="E75" s="23">
        <v>10044.83</v>
      </c>
      <c r="F75" s="23">
        <v>0</v>
      </c>
      <c r="G75" s="23">
        <v>7742.2</v>
      </c>
      <c r="H75" s="23">
        <v>10044.83</v>
      </c>
      <c r="I75" s="23">
        <v>7742.2</v>
      </c>
      <c r="J75" s="23">
        <v>0</v>
      </c>
      <c r="K75" s="23" t="s">
        <v>65</v>
      </c>
    </row>
    <row r="76" spans="1:11" s="15" customFormat="1" ht="44.25" customHeight="1" x14ac:dyDescent="0.25">
      <c r="A76" s="20"/>
      <c r="B76" s="21"/>
      <c r="C76" s="22" t="s">
        <v>106</v>
      </c>
      <c r="D76" s="22">
        <v>7820020550</v>
      </c>
      <c r="E76" s="23">
        <v>5573.04</v>
      </c>
      <c r="F76" s="23">
        <v>0</v>
      </c>
      <c r="G76" s="23">
        <v>13949.29</v>
      </c>
      <c r="H76" s="23">
        <v>5573.04</v>
      </c>
      <c r="I76" s="23">
        <v>13949.29</v>
      </c>
      <c r="J76" s="23">
        <v>0</v>
      </c>
      <c r="K76" s="23" t="s">
        <v>65</v>
      </c>
    </row>
    <row r="77" spans="1:11" s="6" customFormat="1" ht="29.25" x14ac:dyDescent="0.25">
      <c r="A77" s="5" t="s">
        <v>55</v>
      </c>
      <c r="B77" s="11" t="s">
        <v>20</v>
      </c>
      <c r="C77" s="12"/>
      <c r="D77" s="12"/>
      <c r="E77" s="8">
        <f t="shared" ref="E77:J77" si="3">SUM(E78:E81)</f>
        <v>72416.2</v>
      </c>
      <c r="F77" s="8">
        <f t="shared" si="3"/>
        <v>0</v>
      </c>
      <c r="G77" s="8">
        <f t="shared" si="3"/>
        <v>492530.26999999996</v>
      </c>
      <c r="H77" s="8">
        <f t="shared" si="3"/>
        <v>37910.039999999994</v>
      </c>
      <c r="I77" s="8">
        <f t="shared" si="3"/>
        <v>527036.42999999993</v>
      </c>
      <c r="J77" s="8">
        <f t="shared" si="3"/>
        <v>0</v>
      </c>
      <c r="K77" s="8"/>
    </row>
    <row r="78" spans="1:11" s="15" customFormat="1" ht="43.5" customHeight="1" x14ac:dyDescent="0.25">
      <c r="A78" s="20"/>
      <c r="B78" s="21"/>
      <c r="C78" s="22" t="s">
        <v>36</v>
      </c>
      <c r="D78" s="22">
        <v>7816160509</v>
      </c>
      <c r="E78" s="23">
        <v>18821.53</v>
      </c>
      <c r="F78" s="23">
        <v>0</v>
      </c>
      <c r="G78" s="23">
        <v>113096.08</v>
      </c>
      <c r="H78" s="23">
        <v>18821.53</v>
      </c>
      <c r="I78" s="23">
        <v>113096.08</v>
      </c>
      <c r="J78" s="23">
        <f>IF(I78&lt;0,I78*-1,0)</f>
        <v>0</v>
      </c>
      <c r="K78" s="23" t="s">
        <v>65</v>
      </c>
    </row>
    <row r="79" spans="1:11" s="15" customFormat="1" ht="36" customHeight="1" x14ac:dyDescent="0.25">
      <c r="A79" s="20"/>
      <c r="B79" s="21"/>
      <c r="C79" s="22" t="s">
        <v>37</v>
      </c>
      <c r="D79" s="22">
        <v>7816167783</v>
      </c>
      <c r="E79" s="23">
        <v>12180.6</v>
      </c>
      <c r="F79" s="23">
        <v>0</v>
      </c>
      <c r="G79" s="23">
        <v>314192.86</v>
      </c>
      <c r="H79" s="23">
        <v>12180.6</v>
      </c>
      <c r="I79" s="23">
        <v>314192.86</v>
      </c>
      <c r="J79" s="23">
        <f>IF(I79&lt;0,I79*-1,0)</f>
        <v>0</v>
      </c>
      <c r="K79" s="23" t="s">
        <v>65</v>
      </c>
    </row>
    <row r="80" spans="1:11" s="15" customFormat="1" ht="36" customHeight="1" x14ac:dyDescent="0.25">
      <c r="A80" s="20"/>
      <c r="B80" s="21"/>
      <c r="C80" s="22" t="s">
        <v>38</v>
      </c>
      <c r="D80" s="22">
        <v>7816049229</v>
      </c>
      <c r="E80" s="23">
        <v>6907.91</v>
      </c>
      <c r="F80" s="23">
        <v>0</v>
      </c>
      <c r="G80" s="23">
        <v>7441.85</v>
      </c>
      <c r="H80" s="23">
        <v>6907.91</v>
      </c>
      <c r="I80" s="23">
        <v>7441.85</v>
      </c>
      <c r="J80" s="23">
        <f>IF(I80&lt;0,I80*-1,0)</f>
        <v>0</v>
      </c>
      <c r="K80" s="23" t="s">
        <v>66</v>
      </c>
    </row>
    <row r="81" spans="1:11" s="15" customFormat="1" ht="51.75" x14ac:dyDescent="0.25">
      <c r="A81" s="20"/>
      <c r="B81" s="21"/>
      <c r="C81" s="22" t="s">
        <v>104</v>
      </c>
      <c r="D81" s="22">
        <v>7816157418</v>
      </c>
      <c r="E81" s="23">
        <v>34506.160000000003</v>
      </c>
      <c r="F81" s="23">
        <v>0</v>
      </c>
      <c r="G81" s="23">
        <v>57799.48</v>
      </c>
      <c r="H81" s="23">
        <v>0</v>
      </c>
      <c r="I81" s="23">
        <v>92305.64</v>
      </c>
      <c r="J81" s="23">
        <v>0</v>
      </c>
      <c r="K81" s="23" t="s">
        <v>65</v>
      </c>
    </row>
    <row r="82" spans="1:11" s="6" customFormat="1" ht="29.25" x14ac:dyDescent="0.25">
      <c r="A82" s="5" t="s">
        <v>56</v>
      </c>
      <c r="B82" s="11" t="s">
        <v>21</v>
      </c>
      <c r="C82" s="12"/>
      <c r="D82" s="12"/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/>
    </row>
    <row r="83" spans="1:11" ht="39.6" customHeight="1" x14ac:dyDescent="0.25">
      <c r="A83" s="27" t="s">
        <v>5</v>
      </c>
      <c r="B83" s="27"/>
      <c r="C83" s="25"/>
      <c r="D83" s="25"/>
      <c r="E83" s="26">
        <f>ROUND(SUM(E82,E77,E69,E59:E60,E51,E44,E40,E37,E36,E28,E19,E15,E14,E10,E8),2)</f>
        <v>1604990.66</v>
      </c>
      <c r="F83" s="26">
        <f>SUM(F82,F77,F69,F59:F60,F51,F44,F36,F40,F28,F19,F14:F15,F5:F8,F10)</f>
        <v>82511.399999999994</v>
      </c>
      <c r="G83" s="26">
        <f>SUM(G82,G77,G69,G59:G60,G51,G44,G40,G36:G37,G28,G19,G15,G10,G8)</f>
        <v>2911438.87</v>
      </c>
      <c r="H83" s="26">
        <f>SUM(H82,H77,H69,H60,H59,H51,H44,H36,H37,H40,H28,H5:H8,H14:H15,H10,H19)</f>
        <v>1313938.6800000002</v>
      </c>
      <c r="I83" s="26">
        <f>SUM(I82,I77,I69,I59:I60,I51,I44,I40,I36:I37,I28,I19,I10,I14:I15,I5:I8)</f>
        <v>3182277.5100000002</v>
      </c>
      <c r="J83" s="26">
        <f>SUM(J82,J77,J69,J60,J59,J51,J40,J36,J37,J44,J28)</f>
        <v>62298.06</v>
      </c>
      <c r="K83" s="26"/>
    </row>
    <row r="84" spans="1:11" x14ac:dyDescent="0.25">
      <c r="G84" s="7"/>
    </row>
    <row r="85" spans="1:11" s="7" customFormat="1" x14ac:dyDescent="0.25"/>
    <row r="86" spans="1:11" s="7" customFormat="1" x14ac:dyDescent="0.25"/>
    <row r="87" spans="1:11" x14ac:dyDescent="0.25">
      <c r="G87" s="7"/>
      <c r="I87" s="7"/>
    </row>
    <row r="120" ht="3.6" customHeight="1" x14ac:dyDescent="0.25"/>
    <row r="121" hidden="1" x14ac:dyDescent="0.25"/>
    <row r="122" hidden="1" x14ac:dyDescent="0.25"/>
  </sheetData>
  <autoFilter ref="A3:K84" xr:uid="{00000000-0001-0000-0000-000000000000}"/>
  <mergeCells count="2">
    <mergeCell ref="A83:B83"/>
    <mergeCell ref="A2:K2"/>
  </mergeCells>
  <pageMargins left="0" right="0" top="0" bottom="0" header="0" footer="0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справка</vt:lpstr>
      <vt:lpstr>справка!Область_печати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Халикова Елена Александровна</dc:creator>
  <cp:lastModifiedBy>Иушина Ольга Юрьевна</cp:lastModifiedBy>
  <cp:lastPrinted>2023-08-14T09:39:29Z</cp:lastPrinted>
  <dcterms:created xsi:type="dcterms:W3CDTF">2020-04-23T07:09:49Z</dcterms:created>
  <dcterms:modified xsi:type="dcterms:W3CDTF">2023-10-12T11:44:06Z</dcterms:modified>
</cp:coreProperties>
</file>