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Сбыт\ЭНЕРГОСБЫТ\Рабочая\Запросы\Комитет по энергетике отчет по должникам (бюджет)\Запрос №01-16-25421-0-0 от 05.02.2021 ежемесячно\2023\"/>
    </mc:Choice>
  </mc:AlternateContent>
  <xr:revisionPtr revIDLastSave="0" documentId="13_ncr:1_{00D8A7FE-9E78-4532-A3CE-C3C94F38E6E0}" xr6:coauthVersionLast="47" xr6:coauthVersionMax="47" xr10:uidLastSave="{00000000-0000-0000-0000-000000000000}"/>
  <bookViews>
    <workbookView xWindow="-120" yWindow="-120" windowWidth="29040" windowHeight="15720" tabRatio="756" xr2:uid="{00000000-000D-0000-FFFF-FFFF00000000}"/>
  </bookViews>
  <sheets>
    <sheet name="справка" sheetId="5" r:id="rId1"/>
  </sheets>
  <definedNames>
    <definedName name="_xlnm._FilterDatabase" localSheetId="0" hidden="1">справка!$A$3:$L$78</definedName>
    <definedName name="_xlnm.Print_Area" localSheetId="0">справка!$A$1:$K$78</definedName>
  </definedNames>
  <calcPr calcId="191029" refMode="R1C1"/>
</workbook>
</file>

<file path=xl/calcChain.xml><?xml version="1.0" encoding="utf-8"?>
<calcChain xmlns="http://schemas.openxmlformats.org/spreadsheetml/2006/main">
  <c r="I69" i="5" l="1"/>
  <c r="I64" i="5" l="1"/>
  <c r="H64" i="5"/>
  <c r="G64" i="5"/>
  <c r="E64" i="5"/>
  <c r="I14" i="5" l="1"/>
  <c r="H14" i="5"/>
  <c r="G14" i="5"/>
  <c r="E14" i="5"/>
  <c r="E73" i="5" l="1"/>
  <c r="F73" i="5"/>
  <c r="G73" i="5"/>
  <c r="H73" i="5"/>
  <c r="I73" i="5"/>
  <c r="F64" i="5"/>
  <c r="I58" i="5"/>
  <c r="H58" i="5"/>
  <c r="G58" i="5"/>
  <c r="F58" i="5"/>
  <c r="E58" i="5"/>
  <c r="E48" i="5"/>
  <c r="I48" i="5"/>
  <c r="H48" i="5"/>
  <c r="G48" i="5"/>
  <c r="F48" i="5"/>
  <c r="E42" i="5"/>
  <c r="F42" i="5"/>
  <c r="G42" i="5"/>
  <c r="H42" i="5"/>
  <c r="I42" i="5"/>
  <c r="I39" i="5"/>
  <c r="H39" i="5"/>
  <c r="G39" i="5"/>
  <c r="F39" i="5"/>
  <c r="E39" i="5"/>
  <c r="J36" i="5"/>
  <c r="I36" i="5"/>
  <c r="H36" i="5"/>
  <c r="G36" i="5"/>
  <c r="F36" i="5"/>
  <c r="E36" i="5"/>
  <c r="I28" i="5"/>
  <c r="H28" i="5"/>
  <c r="G28" i="5"/>
  <c r="F28" i="5"/>
  <c r="E28" i="5"/>
  <c r="G17" i="5"/>
  <c r="H17" i="5"/>
  <c r="J17" i="5"/>
  <c r="I17" i="5"/>
  <c r="F17" i="5"/>
  <c r="E17" i="5"/>
  <c r="E10" i="5"/>
  <c r="F10" i="5"/>
  <c r="G10" i="5"/>
  <c r="H10" i="5"/>
  <c r="I10" i="5"/>
  <c r="H8" i="5" l="1"/>
  <c r="J74" i="5" l="1"/>
  <c r="J47" i="5"/>
  <c r="J8" i="5"/>
  <c r="I8" i="5"/>
  <c r="G8" i="5"/>
  <c r="F8" i="5"/>
  <c r="J60" i="5"/>
  <c r="J45" i="5"/>
  <c r="J11" i="5" l="1"/>
  <c r="J10" i="5" s="1"/>
  <c r="J54" i="5" l="1"/>
  <c r="J44" i="5" l="1"/>
  <c r="J39" i="5" l="1"/>
  <c r="J29" i="5"/>
  <c r="J53" i="5" l="1"/>
  <c r="J65" i="5" l="1"/>
  <c r="J33" i="5" l="1"/>
  <c r="J52" i="5" l="1"/>
  <c r="J50" i="5"/>
  <c r="J32" i="5"/>
  <c r="J30" i="5"/>
  <c r="J49" i="5" l="1"/>
  <c r="J48" i="5" s="1"/>
  <c r="J68" i="5" l="1"/>
  <c r="G78" i="5" l="1"/>
  <c r="F14" i="5"/>
  <c r="J16" i="5" l="1"/>
  <c r="J76" i="5"/>
  <c r="J75" i="5"/>
  <c r="J67" i="5"/>
  <c r="J73" i="5" l="1"/>
  <c r="J71" i="5"/>
  <c r="J64" i="5" s="1"/>
  <c r="J61" i="5"/>
  <c r="J31" i="5"/>
  <c r="J28" i="5" s="1"/>
  <c r="J59" i="5"/>
  <c r="J43" i="5"/>
  <c r="J42" i="5" s="1"/>
  <c r="J58" i="5" l="1"/>
  <c r="J14" i="5"/>
  <c r="F78" i="5" l="1"/>
  <c r="J78" i="5" l="1"/>
  <c r="I78" i="5" l="1"/>
  <c r="E8" i="5"/>
  <c r="E78" i="5" s="1"/>
  <c r="H78" i="5"/>
</calcChain>
</file>

<file path=xl/sharedStrings.xml><?xml version="1.0" encoding="utf-8"?>
<sst xmlns="http://schemas.openxmlformats.org/spreadsheetml/2006/main" count="158" uniqueCount="108">
  <si>
    <t>п/н</t>
  </si>
  <si>
    <t>Адмиралтейский район</t>
  </si>
  <si>
    <t>Василеостровский район</t>
  </si>
  <si>
    <t>1.</t>
  </si>
  <si>
    <t>Администрации 
Санкт-Петербурга</t>
  </si>
  <si>
    <t>ИТОГО</t>
  </si>
  <si>
    <t>Выборгский район</t>
  </si>
  <si>
    <t>Калининский район</t>
  </si>
  <si>
    <t>Кировский район</t>
  </si>
  <si>
    <t>Колпинский район</t>
  </si>
  <si>
    <t>Красногвардейский район</t>
  </si>
  <si>
    <t>Красносельский район</t>
  </si>
  <si>
    <t>Кронштадтский район</t>
  </si>
  <si>
    <t>Курортный район</t>
  </si>
  <si>
    <t>Московский район</t>
  </si>
  <si>
    <t>Невский район</t>
  </si>
  <si>
    <t>Петроградский район</t>
  </si>
  <si>
    <t>Петродворцовый район</t>
  </si>
  <si>
    <t>Приморский район</t>
  </si>
  <si>
    <t>Пушкинский район</t>
  </si>
  <si>
    <t>Фрунзенский район</t>
  </si>
  <si>
    <t>Центральный район</t>
  </si>
  <si>
    <t>ГБДОУ детский сад №22 Колпинского района СПб</t>
  </si>
  <si>
    <t>ГБДОУ детский сад №91 Красносельского района  Санкт-Петербурга</t>
  </si>
  <si>
    <t>ГБДОУ Детский сад №93 Красносельского района</t>
  </si>
  <si>
    <t xml:space="preserve">ГБДОУ Детский сад №94 Красносельского района </t>
  </si>
  <si>
    <t>ГБОУ СОШ № 385 Санкт-Петербурга</t>
  </si>
  <si>
    <t>СПб ГБУЗ "Городская поликлиника №91"</t>
  </si>
  <si>
    <t>ГБДОУ детский сад №10 Невского района СПб</t>
  </si>
  <si>
    <t>ГБОУ Школа №574 Невского района Санкт-Петербурга</t>
  </si>
  <si>
    <t>ГБДОУ Детский Сад №3</t>
  </si>
  <si>
    <t>ГБДОУ детский сад №77 Петроградского района Санкт-Петербурга</t>
  </si>
  <si>
    <t>СПб ГБУ  СШОР «Центр художественной гимнастики «Жемчужина»</t>
  </si>
  <si>
    <t>ГБДОУ детский сад № 18 Приморского района Санкт-Петербурга</t>
  </si>
  <si>
    <t>ГБДОУ детский сад №30 Приморского района Санкт-Петербурга</t>
  </si>
  <si>
    <t>ГБДОУ № 47 Пушкинского района Санкт-Петербурга</t>
  </si>
  <si>
    <t>ГБОУ школа №297 Пушкинского района</t>
  </si>
  <si>
    <t xml:space="preserve">СПб ГБУЗ ДГП № 49 </t>
  </si>
  <si>
    <t>ГБДОУ детский сад №83 Фрунзенского района Санкт-Петербурга</t>
  </si>
  <si>
    <t>ГБОУ лицей №226 Фрунзенского района Санкт-Петербурга</t>
  </si>
  <si>
    <t>СПб ГБУЗ "ГП № 56"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</si>
  <si>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</si>
  <si>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</si>
  <si>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</si>
  <si>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</si>
  <si>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</si>
  <si>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</si>
  <si>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</si>
  <si>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</si>
  <si>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</si>
  <si>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</si>
  <si>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</si>
  <si>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</si>
  <si>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</si>
  <si>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</si>
  <si>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</si>
  <si>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</si>
  <si>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</si>
  <si>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</si>
  <si>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Информация о задолженности за потребленные коммунальные услуги (ресурсы) исполнительных органов государственной власти Санкт-Петербурга, а также государственных учреждений Санкт-Петербурга, находящхся в их ведении</t>
  </si>
  <si>
    <t>Наименование исполнительного органа государственной власти Санкт-Петербурга или государственного учреждения Санкт-Петербурга, находящегося в его ведении</t>
  </si>
  <si>
    <t>Наименование главного распорядителя средств бюджета</t>
  </si>
  <si>
    <t>ИНН исполнительного органа государственной власти Санкт-Петербурга или государственного учреждения Санкт-Петербурга, находящегося в его ведении</t>
  </si>
  <si>
    <t>ГБДОУ детский сад "Петровский"</t>
  </si>
  <si>
    <t>СПб ГБУЗ "ССМП № 4"</t>
  </si>
  <si>
    <t>ГБОУ школа № 573 Приморского района Санкт-Петербурга</t>
  </si>
  <si>
    <t>Состояние договорных отношений</t>
  </si>
  <si>
    <t>Урегулированы</t>
  </si>
  <si>
    <t>Урегулированы по всем объектам</t>
  </si>
  <si>
    <t>ГБОУ Лицей №373 Московского района Санкт-Петербурга</t>
  </si>
  <si>
    <t>ГБДОУ детский сад № 48 Пушкинского района Санкт-Петербурга</t>
  </si>
  <si>
    <t>ГБОУ школа № 203 Красносельского района Санкт-Петербурга</t>
  </si>
  <si>
    <t>ГБДОУ детский сад №71 Невского района Санкт-Петербурга</t>
  </si>
  <si>
    <t>ГБДОУ детский сад №4 Красногвардейского района Санкт-Петербурга</t>
  </si>
  <si>
    <t>ГБДОУ детский сад № 55 Красногвардейского района СПб</t>
  </si>
  <si>
    <t>ГБДОУ детский сад № 19 Красногвардейского района Санкт-Петербурга</t>
  </si>
  <si>
    <t>СПб ГБУЗ "Городская больница № 40 Курортного района"</t>
  </si>
  <si>
    <t>ГБДОУ детский сад №29 Курортного района СПб</t>
  </si>
  <si>
    <t>СПб ГБУЗ "Городская поликлиника №32"</t>
  </si>
  <si>
    <t>ГБДОУ детский сад № 1 Московского района  Санкт-Петербурга</t>
  </si>
  <si>
    <t>ГБДОУ детский сад № 63 Невского района Санкт-Петербурга</t>
  </si>
  <si>
    <t>СПб ГБУЗ "Городская поликлиника № 107"</t>
  </si>
  <si>
    <t>Университет ИТМО</t>
  </si>
  <si>
    <t>СПб ГБУК "ЦБС Красногвардейского района"</t>
  </si>
  <si>
    <t>СПб ГБУЗ ДГП № 68</t>
  </si>
  <si>
    <t>СПб ГБУЗ "Городская поликлиника №112"</t>
  </si>
  <si>
    <t>СПб ГБУ "КЦСОН Красногвардейского района"</t>
  </si>
  <si>
    <t>СПб ГБУ "ЦСПСД Красногвардейского района"</t>
  </si>
  <si>
    <t>ГБДОУ детский сад № 39 Приморского района Санкт-Петербурга</t>
  </si>
  <si>
    <t>ГБДОУ детский сад №77 Выборгского района Санкт-Петербурга</t>
  </si>
  <si>
    <t>ГБДОУ детский сад № 54 Невского района Санкт-Петербурга</t>
  </si>
  <si>
    <t>ГБДОУ Детский Сад №5 Петроградского района Санкт-Петербурга</t>
  </si>
  <si>
    <t>ГБУЗ ГП №17</t>
  </si>
  <si>
    <t>ГБДОУ №63 Калининского района Санкт-Петербурга</t>
  </si>
  <si>
    <t>ГБОУ школа № 165 Приморского района Санкт-Петербурга</t>
  </si>
  <si>
    <t>ГБОУ СОШ №164 Красногвардейского района Санкт-Петербурга</t>
  </si>
  <si>
    <t>Дебиторская задолженность на 01.02.2023, руб.</t>
  </si>
  <si>
    <t>Кредиторская задолженность на 01.02.2023, руб.</t>
  </si>
  <si>
    <t>Пушкинское РЖА</t>
  </si>
  <si>
    <t>ГБДОУ детский сад №51 Пушкинского района Санкт-Петербурга</t>
  </si>
  <si>
    <t>ГБДОУ детский сад №96 Петроградского района СПб</t>
  </si>
  <si>
    <t xml:space="preserve">Урегулированы </t>
  </si>
  <si>
    <t>СПб ГКУ "ФКСР"</t>
  </si>
  <si>
    <t>ГБОУ школа № 455 Санкт-Петербурга</t>
  </si>
  <si>
    <t>Начислено за февраль 2023, руб.</t>
  </si>
  <si>
    <t>Оплачено в феврале 2023, руб.</t>
  </si>
  <si>
    <t>Дебиторская задолженность на 01.03.2023, руб.</t>
  </si>
  <si>
    <t>Кредиторская задолженность на 01.03.2023,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</si>
</sst>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1" fillId="3" borderId="0" xfId="0" applyFont="1" applyFill="1" applyAlignment="1">
      <alignment wrapText="1"/>
    </xf>
    <xf numFmtId="0" fontId="3" fillId="4" borderId="1" xfId="0" applyFont="1" applyFill="1" applyBorder="1" applyAlignment="1">
      <alignment horizontal="center" wrapText="1"/>
    </xf>
    <xf numFmtId="4" fontId="1" fillId="0" borderId="0" xfId="0" applyNumberFormat="1" applyFont="1" applyAlignment="1">
      <alignment wrapText="1"/>
    </xf>
    <xf numFmtId="4" fontId="1" fillId="3" borderId="1" xfId="0" applyNumberFormat="1" applyFont="1" applyFill="1" applyBorder="1" applyAlignment="1">
      <alignment wrapText="1"/>
    </xf>
    <xf numFmtId="4" fontId="4" fillId="3" borderId="1" xfId="0" applyNumberFormat="1" applyFont="1" applyFill="1" applyBorder="1" applyAlignment="1">
      <alignment wrapText="1"/>
    </xf>
    <xf numFmtId="4" fontId="4" fillId="4" borderId="1" xfId="0" applyNumberFormat="1" applyFont="1" applyFill="1" applyBorder="1" applyAlignment="1">
      <alignment wrapText="1"/>
    </xf>
    <xf numFmtId="4" fontId="4" fillId="3" borderId="1" xfId="0" applyNumberFormat="1" applyFont="1" applyFill="1" applyBorder="1" applyAlignment="1">
      <alignment horizontal="right" wrapText="1"/>
    </xf>
    <xf numFmtId="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4" fontId="8" fillId="0" borderId="1" xfId="0" applyNumberFormat="1" applyFont="1" applyBorder="1" applyAlignment="1">
      <alignment wrapText="1"/>
    </xf>
    <xf numFmtId="2" fontId="8" fillId="0" borderId="1" xfId="0" applyNumberFormat="1" applyFont="1" applyBorder="1" applyAlignment="1">
      <alignment wrapText="1"/>
    </xf>
    <xf numFmtId="4" fontId="7" fillId="0" borderId="1" xfId="0" applyNumberFormat="1" applyFont="1" applyBorder="1" applyAlignment="1">
      <alignment wrapText="1"/>
    </xf>
    <xf numFmtId="0" fontId="4" fillId="4" borderId="1" xfId="0" applyFont="1" applyFill="1" applyBorder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K118"/>
  <sheetViews>
    <sheetView tabSelected="1" view="pageBreakPreview" topLeftCell="A64" zoomScale="90" zoomScaleNormal="60" zoomScaleSheetLayoutView="90" workbookViewId="0">
      <selection activeCell="F56" sqref="F56"/>
    </sheetView>
  </sheetViews>
  <sheetFormatPr defaultColWidth="8.85546875" defaultRowHeight="15" x14ac:dyDescent="0.25"/>
  <cols>
    <col min="1" max="1" width="8.85546875" style="1"/>
    <col min="2" max="2" width="19.5703125" style="1" customWidth="1"/>
    <col min="3" max="3" width="34.42578125" style="1" customWidth="1"/>
    <col min="4" max="4" width="14.42578125" style="1" customWidth="1"/>
    <col min="5" max="5" width="17.28515625" style="13" customWidth="1"/>
    <col min="6" max="6" width="17" style="1" customWidth="1"/>
    <col min="7" max="7" width="17.28515625" style="1" customWidth="1"/>
    <col min="8" max="8" width="18" style="1" customWidth="1"/>
    <col min="9" max="10" width="20.28515625" style="1" customWidth="1"/>
    <col min="11" max="11" width="28.85546875" style="1" customWidth="1"/>
    <col min="12" max="12" width="55.5703125" style="1" customWidth="1"/>
    <col min="13" max="16384" width="8.85546875" style="1"/>
  </cols>
  <sheetData>
    <row r="1" spans="1:11" ht="30" customHeight="1" x14ac:dyDescent="0.25">
      <c r="H1" s="4"/>
      <c r="J1" s="4"/>
    </row>
    <row r="2" spans="1:11" s="2" customFormat="1" ht="61.9" customHeight="1" x14ac:dyDescent="0.25">
      <c r="A2" s="28" t="s">
        <v>59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s="7" customFormat="1" ht="228" x14ac:dyDescent="0.25">
      <c r="A3" s="6" t="s">
        <v>0</v>
      </c>
      <c r="B3" s="6" t="s">
        <v>61</v>
      </c>
      <c r="C3" s="6" t="s">
        <v>60</v>
      </c>
      <c r="D3" s="6" t="s">
        <v>62</v>
      </c>
      <c r="E3" s="18" t="s">
        <v>96</v>
      </c>
      <c r="F3" s="6" t="s">
        <v>97</v>
      </c>
      <c r="G3" s="6" t="s">
        <v>104</v>
      </c>
      <c r="H3" s="6" t="s">
        <v>105</v>
      </c>
      <c r="I3" s="6" t="s">
        <v>106</v>
      </c>
      <c r="J3" s="6" t="s">
        <v>107</v>
      </c>
      <c r="K3" s="6" t="s">
        <v>66</v>
      </c>
    </row>
    <row r="4" spans="1:11" s="3" customFormat="1" x14ac:dyDescent="0.25">
      <c r="A4" s="5">
        <v>1</v>
      </c>
      <c r="B4" s="5">
        <v>2</v>
      </c>
      <c r="C4" s="5">
        <v>3</v>
      </c>
      <c r="D4" s="5">
        <v>3</v>
      </c>
      <c r="E4" s="19">
        <v>4</v>
      </c>
      <c r="F4" s="5">
        <v>5</v>
      </c>
      <c r="G4" s="5">
        <v>7</v>
      </c>
      <c r="H4" s="5">
        <v>8</v>
      </c>
      <c r="I4" s="5">
        <v>9</v>
      </c>
      <c r="J4" s="5">
        <v>10</v>
      </c>
      <c r="K4" s="5">
        <v>11</v>
      </c>
    </row>
    <row r="5" spans="1:11" s="11" customFormat="1" ht="43.5" x14ac:dyDescent="0.25">
      <c r="A5" s="10" t="s">
        <v>3</v>
      </c>
      <c r="B5" s="8" t="s">
        <v>4</v>
      </c>
      <c r="C5" s="9"/>
      <c r="D5" s="9"/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4"/>
    </row>
    <row r="6" spans="1:11" s="11" customFormat="1" ht="29.25" x14ac:dyDescent="0.25">
      <c r="A6" s="10" t="s">
        <v>41</v>
      </c>
      <c r="B6" s="8" t="s">
        <v>1</v>
      </c>
      <c r="C6" s="9"/>
      <c r="D6" s="9"/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4"/>
    </row>
    <row r="7" spans="1:11" s="11" customFormat="1" ht="29.25" x14ac:dyDescent="0.25">
      <c r="A7" s="10" t="s">
        <v>42</v>
      </c>
      <c r="B7" s="8" t="s">
        <v>2</v>
      </c>
      <c r="C7" s="9"/>
      <c r="D7" s="9"/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4"/>
    </row>
    <row r="8" spans="1:11" s="11" customFormat="1" ht="29.25" x14ac:dyDescent="0.25">
      <c r="A8" s="10" t="s">
        <v>43</v>
      </c>
      <c r="B8" s="8" t="s">
        <v>6</v>
      </c>
      <c r="C8" s="9"/>
      <c r="D8" s="9"/>
      <c r="E8" s="17">
        <f>E9</f>
        <v>0</v>
      </c>
      <c r="F8" s="17">
        <f t="shared" ref="F8:J10" si="0">F9</f>
        <v>49384.84</v>
      </c>
      <c r="G8" s="17">
        <f t="shared" si="0"/>
        <v>214039.91</v>
      </c>
      <c r="H8" s="17">
        <f t="shared" si="0"/>
        <v>49384.84</v>
      </c>
      <c r="I8" s="17">
        <f t="shared" si="0"/>
        <v>115270.23</v>
      </c>
      <c r="J8" s="17">
        <f t="shared" si="0"/>
        <v>0</v>
      </c>
      <c r="K8" s="14"/>
    </row>
    <row r="9" spans="1:11" ht="26.25" x14ac:dyDescent="0.25">
      <c r="A9" s="21"/>
      <c r="B9" s="22"/>
      <c r="C9" s="23" t="s">
        <v>89</v>
      </c>
      <c r="D9" s="23">
        <v>7802893873</v>
      </c>
      <c r="E9" s="24">
        <v>0</v>
      </c>
      <c r="F9" s="24">
        <v>49384.84</v>
      </c>
      <c r="G9" s="24">
        <v>214039.91</v>
      </c>
      <c r="H9" s="24">
        <v>49384.84</v>
      </c>
      <c r="I9" s="24">
        <v>115270.23</v>
      </c>
      <c r="J9" s="24">
        <v>0</v>
      </c>
      <c r="K9" s="24" t="s">
        <v>67</v>
      </c>
    </row>
    <row r="10" spans="1:11" s="11" customFormat="1" ht="29.25" x14ac:dyDescent="0.25">
      <c r="A10" s="10" t="s">
        <v>44</v>
      </c>
      <c r="B10" s="8" t="s">
        <v>7</v>
      </c>
      <c r="C10" s="9"/>
      <c r="D10" s="9"/>
      <c r="E10" s="17">
        <f>SUM(E11:E12)</f>
        <v>629368.85000000009</v>
      </c>
      <c r="F10" s="17">
        <f>SUM(F11:F12)</f>
        <v>0</v>
      </c>
      <c r="G10" s="17">
        <f>SUM(G11:G12)</f>
        <v>196725.13</v>
      </c>
      <c r="H10" s="17">
        <f>SUM(H11:H12)</f>
        <v>0</v>
      </c>
      <c r="I10" s="17">
        <f>SUM(I11:I12)</f>
        <v>826093.9800000001</v>
      </c>
      <c r="J10" s="17">
        <f t="shared" si="0"/>
        <v>0</v>
      </c>
      <c r="K10" s="14"/>
    </row>
    <row r="11" spans="1:11" ht="26.25" x14ac:dyDescent="0.25">
      <c r="A11" s="21"/>
      <c r="B11" s="22"/>
      <c r="C11" s="23" t="s">
        <v>85</v>
      </c>
      <c r="D11" s="23">
        <v>7804009870</v>
      </c>
      <c r="E11" s="24">
        <v>15217.42</v>
      </c>
      <c r="F11" s="25">
        <v>0</v>
      </c>
      <c r="G11" s="24">
        <v>14483.25</v>
      </c>
      <c r="H11" s="24">
        <v>0</v>
      </c>
      <c r="I11" s="24">
        <v>29700.67</v>
      </c>
      <c r="J11" s="24">
        <f>IF(I11&lt;0,I11*-1,0)</f>
        <v>0</v>
      </c>
      <c r="K11" s="24" t="s">
        <v>67</v>
      </c>
    </row>
    <row r="12" spans="1:11" ht="26.25" x14ac:dyDescent="0.25">
      <c r="A12" s="21"/>
      <c r="B12" s="22"/>
      <c r="C12" s="23" t="s">
        <v>93</v>
      </c>
      <c r="D12" s="23">
        <v>7804693380</v>
      </c>
      <c r="E12" s="24">
        <v>614151.43000000005</v>
      </c>
      <c r="F12" s="25">
        <v>0</v>
      </c>
      <c r="G12" s="24">
        <v>182241.88</v>
      </c>
      <c r="H12" s="24">
        <v>0</v>
      </c>
      <c r="I12" s="24">
        <v>796393.31</v>
      </c>
      <c r="J12" s="24">
        <v>0</v>
      </c>
      <c r="K12" s="24" t="s">
        <v>67</v>
      </c>
    </row>
    <row r="13" spans="1:11" s="11" customFormat="1" x14ac:dyDescent="0.25">
      <c r="A13" s="10" t="s">
        <v>45</v>
      </c>
      <c r="B13" s="8" t="s">
        <v>8</v>
      </c>
      <c r="C13" s="9"/>
      <c r="D13" s="9"/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/>
    </row>
    <row r="14" spans="1:11" s="11" customFormat="1" ht="29.25" x14ac:dyDescent="0.25">
      <c r="A14" s="10" t="s">
        <v>46</v>
      </c>
      <c r="B14" s="8" t="s">
        <v>9</v>
      </c>
      <c r="C14" s="9"/>
      <c r="D14" s="9"/>
      <c r="E14" s="15">
        <f>SUM(E15:E16)</f>
        <v>9315.65</v>
      </c>
      <c r="F14" s="15">
        <f t="shared" ref="F14" si="1">F16</f>
        <v>0</v>
      </c>
      <c r="G14" s="15">
        <f>SUM(G15:G16)</f>
        <v>1395964.06</v>
      </c>
      <c r="H14" s="15">
        <f>SUM(H15:H16)</f>
        <v>134287</v>
      </c>
      <c r="I14" s="15">
        <f>SUM(I15:I16)</f>
        <v>1270992.71</v>
      </c>
      <c r="J14" s="15">
        <f t="shared" ref="J14" si="2">J16</f>
        <v>0</v>
      </c>
      <c r="K14" s="15"/>
    </row>
    <row r="15" spans="1:11" ht="26.25" customHeight="1" x14ac:dyDescent="0.25">
      <c r="A15" s="21"/>
      <c r="B15" s="22"/>
      <c r="C15" s="23" t="s">
        <v>103</v>
      </c>
      <c r="D15" s="23">
        <v>7817026680</v>
      </c>
      <c r="E15" s="24">
        <v>0</v>
      </c>
      <c r="F15" s="25">
        <v>0</v>
      </c>
      <c r="G15" s="24">
        <v>1127390.06</v>
      </c>
      <c r="H15" s="24">
        <v>0</v>
      </c>
      <c r="I15" s="24">
        <v>1127390.06</v>
      </c>
      <c r="J15" s="24"/>
      <c r="K15" s="24"/>
    </row>
    <row r="16" spans="1:11" ht="26.25" x14ac:dyDescent="0.25">
      <c r="A16" s="21"/>
      <c r="B16" s="22"/>
      <c r="C16" s="23" t="s">
        <v>22</v>
      </c>
      <c r="D16" s="23">
        <v>7817027443</v>
      </c>
      <c r="E16" s="24">
        <v>9315.65</v>
      </c>
      <c r="F16" s="25">
        <v>0</v>
      </c>
      <c r="G16" s="24">
        <v>268574</v>
      </c>
      <c r="H16" s="24">
        <v>134287</v>
      </c>
      <c r="I16" s="24">
        <v>143602.65</v>
      </c>
      <c r="J16" s="24">
        <f>IF(I16&lt;0,I16*-1,0)</f>
        <v>0</v>
      </c>
      <c r="K16" s="24" t="s">
        <v>67</v>
      </c>
    </row>
    <row r="17" spans="1:11" s="11" customFormat="1" ht="29.25" x14ac:dyDescent="0.25">
      <c r="A17" s="10" t="s">
        <v>47</v>
      </c>
      <c r="B17" s="8" t="s">
        <v>10</v>
      </c>
      <c r="C17" s="9"/>
      <c r="D17" s="9"/>
      <c r="E17" s="15">
        <f t="shared" ref="E17:J17" si="3">SUM(E18:E27)</f>
        <v>7043598.3100000005</v>
      </c>
      <c r="F17" s="15">
        <f t="shared" si="3"/>
        <v>104566.78</v>
      </c>
      <c r="G17" s="15">
        <f t="shared" si="3"/>
        <v>4327866.1400000006</v>
      </c>
      <c r="H17" s="15">
        <f t="shared" si="3"/>
        <v>724109.06</v>
      </c>
      <c r="I17" s="15">
        <f t="shared" si="3"/>
        <v>10564383.129999999</v>
      </c>
      <c r="J17" s="15">
        <f t="shared" si="3"/>
        <v>21594.52</v>
      </c>
      <c r="K17" s="14"/>
    </row>
    <row r="18" spans="1:11" ht="26.25" x14ac:dyDescent="0.25">
      <c r="A18" s="21"/>
      <c r="B18" s="22"/>
      <c r="C18" s="23" t="s">
        <v>74</v>
      </c>
      <c r="D18" s="23">
        <v>7806042859</v>
      </c>
      <c r="E18" s="24">
        <v>396720.62</v>
      </c>
      <c r="F18" s="24">
        <v>0</v>
      </c>
      <c r="G18" s="24">
        <v>269408.28000000003</v>
      </c>
      <c r="H18" s="24">
        <v>0</v>
      </c>
      <c r="I18" s="24">
        <v>666128.9</v>
      </c>
      <c r="J18" s="24">
        <v>0</v>
      </c>
      <c r="K18" s="24" t="s">
        <v>67</v>
      </c>
    </row>
    <row r="19" spans="1:11" ht="39" x14ac:dyDescent="0.25">
      <c r="A19" s="21"/>
      <c r="B19" s="22"/>
      <c r="C19" s="23" t="s">
        <v>75</v>
      </c>
      <c r="D19" s="23">
        <v>7806426051</v>
      </c>
      <c r="E19" s="24">
        <v>243278.38</v>
      </c>
      <c r="F19" s="24">
        <v>0</v>
      </c>
      <c r="G19" s="24">
        <v>238539.64</v>
      </c>
      <c r="H19" s="24">
        <v>243278.4</v>
      </c>
      <c r="I19" s="24">
        <v>238539.62</v>
      </c>
      <c r="J19" s="24">
        <v>0</v>
      </c>
      <c r="K19" s="24" t="s">
        <v>67</v>
      </c>
    </row>
    <row r="20" spans="1:11" ht="26.25" x14ac:dyDescent="0.25">
      <c r="A20" s="21"/>
      <c r="B20" s="22"/>
      <c r="C20" s="23" t="s">
        <v>81</v>
      </c>
      <c r="D20" s="23">
        <v>7806020975</v>
      </c>
      <c r="E20" s="24">
        <v>0</v>
      </c>
      <c r="F20" s="24">
        <v>56067.32</v>
      </c>
      <c r="G20" s="24">
        <v>137093.38</v>
      </c>
      <c r="H20" s="24">
        <v>102620.58</v>
      </c>
      <c r="I20" s="24">
        <v>0</v>
      </c>
      <c r="J20" s="24">
        <v>21594.52</v>
      </c>
      <c r="K20" s="24" t="s">
        <v>67</v>
      </c>
    </row>
    <row r="21" spans="1:11" x14ac:dyDescent="0.25">
      <c r="A21" s="21"/>
      <c r="B21" s="22"/>
      <c r="C21" s="23" t="s">
        <v>84</v>
      </c>
      <c r="D21" s="23">
        <v>7806004349</v>
      </c>
      <c r="E21" s="24">
        <v>37275.99</v>
      </c>
      <c r="F21" s="24">
        <v>0</v>
      </c>
      <c r="G21" s="24">
        <v>30267.98</v>
      </c>
      <c r="H21" s="24">
        <v>37275.99</v>
      </c>
      <c r="I21" s="24">
        <v>30267.98</v>
      </c>
      <c r="J21" s="24">
        <v>0</v>
      </c>
      <c r="K21" s="24" t="s">
        <v>67</v>
      </c>
    </row>
    <row r="22" spans="1:11" ht="26.25" x14ac:dyDescent="0.25">
      <c r="A22" s="21"/>
      <c r="B22" s="22"/>
      <c r="C22" s="23" t="s">
        <v>86</v>
      </c>
      <c r="D22" s="23">
        <v>7806110065</v>
      </c>
      <c r="E22" s="24">
        <v>71477.25</v>
      </c>
      <c r="F22" s="24">
        <v>0</v>
      </c>
      <c r="G22" s="24">
        <v>39311.65</v>
      </c>
      <c r="H22" s="24">
        <v>39545.26</v>
      </c>
      <c r="I22" s="24">
        <v>71243.64</v>
      </c>
      <c r="J22" s="24">
        <v>0</v>
      </c>
      <c r="K22" s="24" t="s">
        <v>67</v>
      </c>
    </row>
    <row r="23" spans="1:11" ht="26.25" x14ac:dyDescent="0.25">
      <c r="A23" s="21"/>
      <c r="B23" s="22"/>
      <c r="C23" s="23" t="s">
        <v>87</v>
      </c>
      <c r="D23" s="23">
        <v>7806368392</v>
      </c>
      <c r="E23" s="24">
        <v>0</v>
      </c>
      <c r="F23" s="24">
        <v>48499.46</v>
      </c>
      <c r="G23" s="24">
        <v>99424.4</v>
      </c>
      <c r="H23" s="24">
        <v>48499.46</v>
      </c>
      <c r="I23" s="24">
        <v>2425.48</v>
      </c>
      <c r="J23" s="24">
        <v>0</v>
      </c>
      <c r="K23" s="24" t="s">
        <v>67</v>
      </c>
    </row>
    <row r="24" spans="1:11" ht="26.25" x14ac:dyDescent="0.25">
      <c r="A24" s="21"/>
      <c r="B24" s="22"/>
      <c r="C24" s="23" t="s">
        <v>83</v>
      </c>
      <c r="D24" s="23">
        <v>7806115232</v>
      </c>
      <c r="E24" s="24">
        <v>17186.330000000002</v>
      </c>
      <c r="F24" s="24">
        <v>0</v>
      </c>
      <c r="G24" s="24">
        <v>18854.900000000001</v>
      </c>
      <c r="H24" s="24">
        <v>17186.330000000002</v>
      </c>
      <c r="I24" s="24">
        <v>18854.900000000001</v>
      </c>
      <c r="J24" s="24">
        <v>0</v>
      </c>
      <c r="K24" s="24" t="s">
        <v>67</v>
      </c>
    </row>
    <row r="25" spans="1:11" ht="39" x14ac:dyDescent="0.25">
      <c r="A25" s="21"/>
      <c r="B25" s="22"/>
      <c r="C25" s="23" t="s">
        <v>73</v>
      </c>
      <c r="D25" s="23">
        <v>7806059370</v>
      </c>
      <c r="E25" s="24">
        <v>235703.04000000001</v>
      </c>
      <c r="F25" s="24">
        <v>0</v>
      </c>
      <c r="G25" s="24">
        <v>217749.16</v>
      </c>
      <c r="H25" s="24">
        <v>235703.04000000001</v>
      </c>
      <c r="I25" s="24">
        <v>217749.16</v>
      </c>
      <c r="J25" s="24">
        <v>0</v>
      </c>
      <c r="K25" s="24" t="s">
        <v>67</v>
      </c>
    </row>
    <row r="26" spans="1:11" ht="26.25" x14ac:dyDescent="0.25">
      <c r="A26" s="21"/>
      <c r="B26" s="22"/>
      <c r="C26" s="23" t="s">
        <v>95</v>
      </c>
      <c r="D26" s="23">
        <v>7806039648</v>
      </c>
      <c r="E26" s="24">
        <v>6018708.8399999999</v>
      </c>
      <c r="F26" s="24">
        <v>0</v>
      </c>
      <c r="G26" s="24">
        <v>3277216.75</v>
      </c>
      <c r="H26" s="24">
        <v>0</v>
      </c>
      <c r="I26" s="24">
        <v>9295925.5899999999</v>
      </c>
      <c r="J26" s="24">
        <v>0</v>
      </c>
      <c r="K26" s="24" t="s">
        <v>67</v>
      </c>
    </row>
    <row r="27" spans="1:11" x14ac:dyDescent="0.25">
      <c r="A27" s="21"/>
      <c r="B27" s="22"/>
      <c r="C27" s="23" t="s">
        <v>92</v>
      </c>
      <c r="D27" s="23">
        <v>7806044912</v>
      </c>
      <c r="E27" s="24">
        <v>23247.86</v>
      </c>
      <c r="F27" s="24">
        <v>0</v>
      </c>
      <c r="G27" s="24">
        <v>0</v>
      </c>
      <c r="H27" s="24">
        <v>0</v>
      </c>
      <c r="I27" s="24">
        <v>23247.86</v>
      </c>
      <c r="J27" s="24">
        <v>0</v>
      </c>
      <c r="K27" s="24" t="s">
        <v>67</v>
      </c>
    </row>
    <row r="28" spans="1:11" s="11" customFormat="1" ht="29.25" x14ac:dyDescent="0.25">
      <c r="A28" s="10" t="s">
        <v>48</v>
      </c>
      <c r="B28" s="8" t="s">
        <v>11</v>
      </c>
      <c r="C28" s="9"/>
      <c r="D28" s="9"/>
      <c r="E28" s="15">
        <f t="shared" ref="E28:J28" si="4">SUM(E29:E34)</f>
        <v>7702969.8100000005</v>
      </c>
      <c r="F28" s="15">
        <f t="shared" si="4"/>
        <v>0</v>
      </c>
      <c r="G28" s="15">
        <f t="shared" si="4"/>
        <v>4184021.05</v>
      </c>
      <c r="H28" s="15">
        <f t="shared" si="4"/>
        <v>2574861.36</v>
      </c>
      <c r="I28" s="15">
        <f t="shared" si="4"/>
        <v>9312129.5</v>
      </c>
      <c r="J28" s="15">
        <f t="shared" si="4"/>
        <v>0</v>
      </c>
      <c r="K28" s="15"/>
    </row>
    <row r="29" spans="1:11" ht="39" x14ac:dyDescent="0.25">
      <c r="A29" s="21"/>
      <c r="B29" s="22"/>
      <c r="C29" s="23" t="s">
        <v>23</v>
      </c>
      <c r="D29" s="23">
        <v>7807159391</v>
      </c>
      <c r="E29" s="24">
        <v>345674.59</v>
      </c>
      <c r="F29" s="24">
        <v>0</v>
      </c>
      <c r="G29" s="24">
        <v>187280.98</v>
      </c>
      <c r="H29" s="24">
        <v>345674.59</v>
      </c>
      <c r="I29" s="24">
        <v>187280.98</v>
      </c>
      <c r="J29" s="24">
        <f t="shared" ref="J29:J32" si="5">IF(I29&lt;0,I29*-1,0)</f>
        <v>0</v>
      </c>
      <c r="K29" s="24" t="s">
        <v>67</v>
      </c>
    </row>
    <row r="30" spans="1:11" ht="26.25" x14ac:dyDescent="0.25">
      <c r="A30" s="21"/>
      <c r="B30" s="22"/>
      <c r="C30" s="23" t="s">
        <v>24</v>
      </c>
      <c r="D30" s="23">
        <v>7807176277</v>
      </c>
      <c r="E30" s="24">
        <v>360743.83</v>
      </c>
      <c r="F30" s="24">
        <v>0</v>
      </c>
      <c r="G30" s="24">
        <v>214111.66</v>
      </c>
      <c r="H30" s="24">
        <v>360743.83</v>
      </c>
      <c r="I30" s="24">
        <v>214111.66</v>
      </c>
      <c r="J30" s="24">
        <f t="shared" si="5"/>
        <v>0</v>
      </c>
      <c r="K30" s="24" t="s">
        <v>67</v>
      </c>
    </row>
    <row r="31" spans="1:11" ht="26.25" x14ac:dyDescent="0.25">
      <c r="A31" s="21"/>
      <c r="B31" s="22"/>
      <c r="C31" s="23" t="s">
        <v>25</v>
      </c>
      <c r="D31" s="23">
        <v>7807186370</v>
      </c>
      <c r="E31" s="24">
        <v>475148.6</v>
      </c>
      <c r="F31" s="24">
        <v>0</v>
      </c>
      <c r="G31" s="24">
        <v>465833.05</v>
      </c>
      <c r="H31" s="24">
        <v>475148.6</v>
      </c>
      <c r="I31" s="24">
        <v>465833.05</v>
      </c>
      <c r="J31" s="24">
        <f t="shared" si="5"/>
        <v>0</v>
      </c>
      <c r="K31" s="24" t="s">
        <v>68</v>
      </c>
    </row>
    <row r="32" spans="1:11" x14ac:dyDescent="0.25">
      <c r="A32" s="21"/>
      <c r="B32" s="22"/>
      <c r="C32" s="23" t="s">
        <v>26</v>
      </c>
      <c r="D32" s="23">
        <v>7807033215</v>
      </c>
      <c r="E32" s="24">
        <v>1378377.27</v>
      </c>
      <c r="F32" s="24">
        <v>0</v>
      </c>
      <c r="G32" s="24">
        <v>1348342.88</v>
      </c>
      <c r="H32" s="24">
        <v>1378377.27</v>
      </c>
      <c r="I32" s="24">
        <v>1348342.88</v>
      </c>
      <c r="J32" s="24">
        <f t="shared" si="5"/>
        <v>0</v>
      </c>
      <c r="K32" s="24" t="s">
        <v>67</v>
      </c>
    </row>
    <row r="33" spans="1:11" ht="26.25" x14ac:dyDescent="0.25">
      <c r="A33" s="21"/>
      <c r="B33" s="22"/>
      <c r="C33" s="23" t="s">
        <v>27</v>
      </c>
      <c r="D33" s="23">
        <v>7807047320</v>
      </c>
      <c r="E33" s="24">
        <v>14917.07</v>
      </c>
      <c r="F33" s="24">
        <v>0</v>
      </c>
      <c r="G33" s="24">
        <v>11413.06</v>
      </c>
      <c r="H33" s="24">
        <v>14917.07</v>
      </c>
      <c r="I33" s="24">
        <v>11413.06</v>
      </c>
      <c r="J33" s="24">
        <f t="shared" ref="J33" si="6">IF(I33&lt;0,I33*-1,0)</f>
        <v>0</v>
      </c>
      <c r="K33" s="24" t="s">
        <v>68</v>
      </c>
    </row>
    <row r="34" spans="1:11" ht="26.25" x14ac:dyDescent="0.25">
      <c r="A34" s="21"/>
      <c r="B34" s="22"/>
      <c r="C34" s="23" t="s">
        <v>71</v>
      </c>
      <c r="D34" s="23">
        <v>7802705600</v>
      </c>
      <c r="E34" s="24">
        <v>5128108.45</v>
      </c>
      <c r="F34" s="24">
        <v>0</v>
      </c>
      <c r="G34" s="24">
        <v>1957039.42</v>
      </c>
      <c r="H34" s="24">
        <v>0</v>
      </c>
      <c r="I34" s="24">
        <v>7085147.8700000001</v>
      </c>
      <c r="J34" s="24">
        <v>0</v>
      </c>
      <c r="K34" s="24" t="s">
        <v>67</v>
      </c>
    </row>
    <row r="35" spans="1:11" s="11" customFormat="1" ht="29.25" x14ac:dyDescent="0.25">
      <c r="A35" s="10" t="s">
        <v>49</v>
      </c>
      <c r="B35" s="8" t="s">
        <v>12</v>
      </c>
      <c r="C35" s="9"/>
      <c r="D35" s="9"/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4"/>
    </row>
    <row r="36" spans="1:11" s="11" customFormat="1" x14ac:dyDescent="0.25">
      <c r="A36" s="10" t="s">
        <v>50</v>
      </c>
      <c r="B36" s="8" t="s">
        <v>13</v>
      </c>
      <c r="C36" s="9"/>
      <c r="D36" s="9"/>
      <c r="E36" s="15">
        <f t="shared" ref="E36:J36" si="7">SUM(E37:E38)</f>
        <v>1340653.6000000001</v>
      </c>
      <c r="F36" s="15">
        <f t="shared" si="7"/>
        <v>0</v>
      </c>
      <c r="G36" s="15">
        <f t="shared" si="7"/>
        <v>648727.92999999993</v>
      </c>
      <c r="H36" s="15">
        <f t="shared" si="7"/>
        <v>192353.45</v>
      </c>
      <c r="I36" s="15">
        <f t="shared" si="7"/>
        <v>1797028.08</v>
      </c>
      <c r="J36" s="15">
        <f t="shared" si="7"/>
        <v>0</v>
      </c>
      <c r="K36" s="14"/>
    </row>
    <row r="37" spans="1:11" ht="26.25" x14ac:dyDescent="0.25">
      <c r="A37" s="21"/>
      <c r="B37" s="22"/>
      <c r="C37" s="23" t="s">
        <v>77</v>
      </c>
      <c r="D37" s="23">
        <v>7827001250</v>
      </c>
      <c r="E37" s="24">
        <v>141101.5</v>
      </c>
      <c r="F37" s="24">
        <v>0</v>
      </c>
      <c r="G37" s="24">
        <v>112895.86</v>
      </c>
      <c r="H37" s="24">
        <v>121305.48</v>
      </c>
      <c r="I37" s="24">
        <v>132691.88</v>
      </c>
      <c r="J37" s="24">
        <v>0</v>
      </c>
      <c r="K37" s="24" t="s">
        <v>67</v>
      </c>
    </row>
    <row r="38" spans="1:11" ht="26.25" x14ac:dyDescent="0.25">
      <c r="A38" s="21"/>
      <c r="B38" s="22"/>
      <c r="C38" s="23" t="s">
        <v>76</v>
      </c>
      <c r="D38" s="23">
        <v>7821006774</v>
      </c>
      <c r="E38" s="24">
        <v>1199552.1000000001</v>
      </c>
      <c r="F38" s="24">
        <v>0</v>
      </c>
      <c r="G38" s="24">
        <v>535832.06999999995</v>
      </c>
      <c r="H38" s="24">
        <v>71047.97</v>
      </c>
      <c r="I38" s="24">
        <v>1664336.2</v>
      </c>
      <c r="J38" s="24">
        <v>0</v>
      </c>
      <c r="K38" s="24" t="s">
        <v>67</v>
      </c>
    </row>
    <row r="39" spans="1:11" s="11" customFormat="1" ht="29.25" x14ac:dyDescent="0.25">
      <c r="A39" s="10" t="s">
        <v>51</v>
      </c>
      <c r="B39" s="8" t="s">
        <v>14</v>
      </c>
      <c r="C39" s="9"/>
      <c r="D39" s="9"/>
      <c r="E39" s="15">
        <f t="shared" ref="E39:J39" si="8">SUM(E40:E41)</f>
        <v>146547.65</v>
      </c>
      <c r="F39" s="15">
        <f t="shared" si="8"/>
        <v>0</v>
      </c>
      <c r="G39" s="15">
        <f t="shared" si="8"/>
        <v>495567.08</v>
      </c>
      <c r="H39" s="15">
        <f t="shared" si="8"/>
        <v>0</v>
      </c>
      <c r="I39" s="15">
        <f t="shared" si="8"/>
        <v>642114.73</v>
      </c>
      <c r="J39" s="15">
        <f t="shared" si="8"/>
        <v>0</v>
      </c>
      <c r="K39" s="15"/>
    </row>
    <row r="40" spans="1:11" ht="26.25" x14ac:dyDescent="0.25">
      <c r="A40" s="21"/>
      <c r="B40" s="22"/>
      <c r="C40" s="23" t="s">
        <v>79</v>
      </c>
      <c r="D40" s="23">
        <v>7810214540</v>
      </c>
      <c r="E40" s="24">
        <v>130055.61</v>
      </c>
      <c r="F40" s="24">
        <v>0</v>
      </c>
      <c r="G40" s="24">
        <v>419913.84</v>
      </c>
      <c r="H40" s="24">
        <v>0</v>
      </c>
      <c r="I40" s="24">
        <v>549969.44999999995</v>
      </c>
      <c r="J40" s="24">
        <v>0</v>
      </c>
      <c r="K40" s="24" t="s">
        <v>67</v>
      </c>
    </row>
    <row r="41" spans="1:11" ht="26.25" x14ac:dyDescent="0.25">
      <c r="A41" s="21"/>
      <c r="B41" s="22"/>
      <c r="C41" s="23" t="s">
        <v>69</v>
      </c>
      <c r="D41" s="23">
        <v>7810152614</v>
      </c>
      <c r="E41" s="24">
        <v>16492.04</v>
      </c>
      <c r="F41" s="24">
        <v>0</v>
      </c>
      <c r="G41" s="24">
        <v>75653.240000000005</v>
      </c>
      <c r="H41" s="24">
        <v>0</v>
      </c>
      <c r="I41" s="24">
        <v>92145.279999999999</v>
      </c>
      <c r="J41" s="24">
        <v>0</v>
      </c>
      <c r="K41" s="24" t="s">
        <v>67</v>
      </c>
    </row>
    <row r="42" spans="1:11" s="11" customFormat="1" x14ac:dyDescent="0.25">
      <c r="A42" s="10" t="s">
        <v>52</v>
      </c>
      <c r="B42" s="8" t="s">
        <v>15</v>
      </c>
      <c r="C42" s="9"/>
      <c r="D42" s="9"/>
      <c r="E42" s="15">
        <f t="shared" ref="E42:J42" si="9">SUM(E43:E47)</f>
        <v>2202644.02</v>
      </c>
      <c r="F42" s="15">
        <f t="shared" si="9"/>
        <v>0</v>
      </c>
      <c r="G42" s="15">
        <f t="shared" si="9"/>
        <v>1108234.81</v>
      </c>
      <c r="H42" s="15">
        <f t="shared" si="9"/>
        <v>1473191.94</v>
      </c>
      <c r="I42" s="15">
        <f t="shared" si="9"/>
        <v>1837686.8900000001</v>
      </c>
      <c r="J42" s="15">
        <f t="shared" si="9"/>
        <v>0</v>
      </c>
      <c r="K42" s="15"/>
    </row>
    <row r="43" spans="1:11" ht="26.25" x14ac:dyDescent="0.25">
      <c r="A43" s="21"/>
      <c r="B43" s="22"/>
      <c r="C43" s="23" t="s">
        <v>28</v>
      </c>
      <c r="D43" s="23">
        <v>7811065770</v>
      </c>
      <c r="E43" s="24">
        <v>207070.29</v>
      </c>
      <c r="F43" s="24">
        <v>0</v>
      </c>
      <c r="G43" s="24">
        <v>181374.21</v>
      </c>
      <c r="H43" s="24">
        <v>207070.29</v>
      </c>
      <c r="I43" s="24">
        <v>181374.21</v>
      </c>
      <c r="J43" s="24">
        <f t="shared" ref="J43:J47" si="10">IF(I43&lt;0,I43*-1,0)</f>
        <v>0</v>
      </c>
      <c r="K43" s="24" t="s">
        <v>67</v>
      </c>
    </row>
    <row r="44" spans="1:11" ht="26.25" x14ac:dyDescent="0.25">
      <c r="A44" s="21"/>
      <c r="B44" s="22"/>
      <c r="C44" s="23" t="s">
        <v>80</v>
      </c>
      <c r="D44" s="23">
        <v>7811761915</v>
      </c>
      <c r="E44" s="24">
        <v>479415.27</v>
      </c>
      <c r="F44" s="24">
        <v>0</v>
      </c>
      <c r="G44" s="24">
        <v>212876.92</v>
      </c>
      <c r="H44" s="24">
        <v>479415.27</v>
      </c>
      <c r="I44" s="24">
        <v>212876.92</v>
      </c>
      <c r="J44" s="24">
        <f t="shared" si="10"/>
        <v>0</v>
      </c>
      <c r="K44" s="24" t="s">
        <v>67</v>
      </c>
    </row>
    <row r="45" spans="1:11" ht="26.25" x14ac:dyDescent="0.25">
      <c r="A45" s="21"/>
      <c r="B45" s="22"/>
      <c r="C45" s="23" t="s">
        <v>72</v>
      </c>
      <c r="D45" s="23">
        <v>7811753463</v>
      </c>
      <c r="E45" s="24">
        <v>485221.91</v>
      </c>
      <c r="F45" s="24">
        <v>0</v>
      </c>
      <c r="G45" s="24">
        <v>221753.75</v>
      </c>
      <c r="H45" s="24">
        <v>485221.91</v>
      </c>
      <c r="I45" s="24">
        <v>221753.75</v>
      </c>
      <c r="J45" s="24">
        <f t="shared" si="10"/>
        <v>0</v>
      </c>
      <c r="K45" s="24" t="s">
        <v>67</v>
      </c>
    </row>
    <row r="46" spans="1:11" ht="26.25" x14ac:dyDescent="0.25">
      <c r="A46" s="21"/>
      <c r="B46" s="22"/>
      <c r="C46" s="23" t="s">
        <v>29</v>
      </c>
      <c r="D46" s="23">
        <v>7811042477</v>
      </c>
      <c r="E46" s="24">
        <v>301484.46999999997</v>
      </c>
      <c r="F46" s="24">
        <v>0</v>
      </c>
      <c r="G46" s="24">
        <v>275915.74</v>
      </c>
      <c r="H46" s="24">
        <v>301484.46999999997</v>
      </c>
      <c r="I46" s="24">
        <v>275915.74</v>
      </c>
      <c r="J46" s="24">
        <v>0</v>
      </c>
      <c r="K46" s="24" t="s">
        <v>67</v>
      </c>
    </row>
    <row r="47" spans="1:11" ht="26.25" x14ac:dyDescent="0.25">
      <c r="A47" s="21"/>
      <c r="B47" s="22"/>
      <c r="C47" s="23" t="s">
        <v>90</v>
      </c>
      <c r="D47" s="23">
        <v>7811769390</v>
      </c>
      <c r="E47" s="24">
        <v>729452.08</v>
      </c>
      <c r="F47" s="24">
        <v>0</v>
      </c>
      <c r="G47" s="24">
        <v>216314.19</v>
      </c>
      <c r="H47" s="24">
        <v>0</v>
      </c>
      <c r="I47" s="24">
        <v>945766.27</v>
      </c>
      <c r="J47" s="24">
        <f t="shared" si="10"/>
        <v>0</v>
      </c>
      <c r="K47" s="24" t="s">
        <v>67</v>
      </c>
    </row>
    <row r="48" spans="1:11" s="11" customFormat="1" ht="29.25" x14ac:dyDescent="0.25">
      <c r="A48" s="10" t="s">
        <v>53</v>
      </c>
      <c r="B48" s="8" t="s">
        <v>16</v>
      </c>
      <c r="C48" s="9"/>
      <c r="D48" s="9"/>
      <c r="E48" s="15">
        <f t="shared" ref="E48:J48" si="11">SUM(E49:E56)</f>
        <v>2034012.4300000002</v>
      </c>
      <c r="F48" s="15">
        <f t="shared" si="11"/>
        <v>174118.69</v>
      </c>
      <c r="G48" s="15">
        <f t="shared" si="11"/>
        <v>2045908.15</v>
      </c>
      <c r="H48" s="15">
        <f t="shared" si="11"/>
        <v>1586685.6600000001</v>
      </c>
      <c r="I48" s="15">
        <f t="shared" si="11"/>
        <v>2319116.23</v>
      </c>
      <c r="J48" s="15">
        <f t="shared" si="11"/>
        <v>0</v>
      </c>
      <c r="K48" s="15"/>
    </row>
    <row r="49" spans="1:11" ht="39" x14ac:dyDescent="0.25">
      <c r="A49" s="21"/>
      <c r="B49" s="22"/>
      <c r="C49" s="23" t="s">
        <v>91</v>
      </c>
      <c r="D49" s="23">
        <v>7813264524</v>
      </c>
      <c r="E49" s="24">
        <v>234558.39</v>
      </c>
      <c r="F49" s="24">
        <v>0</v>
      </c>
      <c r="G49" s="24">
        <v>179405.29</v>
      </c>
      <c r="H49" s="24">
        <v>234558.39</v>
      </c>
      <c r="I49" s="24">
        <v>179405.29</v>
      </c>
      <c r="J49" s="24">
        <f t="shared" ref="J49:J50" si="12">IF(I49&lt;0,I49*-1,0)</f>
        <v>0</v>
      </c>
      <c r="K49" s="24" t="s">
        <v>67</v>
      </c>
    </row>
    <row r="50" spans="1:11" x14ac:dyDescent="0.25">
      <c r="A50" s="21"/>
      <c r="B50" s="22"/>
      <c r="C50" s="23" t="s">
        <v>30</v>
      </c>
      <c r="D50" s="23">
        <v>7813216810</v>
      </c>
      <c r="E50" s="24">
        <v>391581.41</v>
      </c>
      <c r="F50" s="24">
        <v>0</v>
      </c>
      <c r="G50" s="24">
        <v>348331.92</v>
      </c>
      <c r="H50" s="24">
        <v>391581.41</v>
      </c>
      <c r="I50" s="24">
        <v>348331.92</v>
      </c>
      <c r="J50" s="24">
        <f t="shared" si="12"/>
        <v>0</v>
      </c>
      <c r="K50" s="24" t="s">
        <v>67</v>
      </c>
    </row>
    <row r="51" spans="1:11" ht="39" x14ac:dyDescent="0.25">
      <c r="A51" s="21"/>
      <c r="B51" s="22"/>
      <c r="C51" s="23" t="s">
        <v>31</v>
      </c>
      <c r="D51" s="23">
        <v>7813126066</v>
      </c>
      <c r="E51" s="24">
        <v>0</v>
      </c>
      <c r="F51" s="24">
        <v>12386.92</v>
      </c>
      <c r="G51" s="24">
        <v>49623.45</v>
      </c>
      <c r="H51" s="24">
        <v>0</v>
      </c>
      <c r="I51" s="24">
        <v>37236.53</v>
      </c>
      <c r="J51" s="24">
        <v>0</v>
      </c>
      <c r="K51" s="24" t="s">
        <v>67</v>
      </c>
    </row>
    <row r="52" spans="1:11" x14ac:dyDescent="0.25">
      <c r="A52" s="21"/>
      <c r="B52" s="22"/>
      <c r="C52" s="23" t="s">
        <v>63</v>
      </c>
      <c r="D52" s="23">
        <v>7813642230</v>
      </c>
      <c r="E52" s="24">
        <v>407066.93</v>
      </c>
      <c r="F52" s="24">
        <v>0</v>
      </c>
      <c r="G52" s="24">
        <v>234201.33</v>
      </c>
      <c r="H52" s="24">
        <v>247316.34</v>
      </c>
      <c r="I52" s="24">
        <v>393951.92</v>
      </c>
      <c r="J52" s="24">
        <f t="shared" ref="J52" si="13">IF(I52&lt;0,I52*-1,0)</f>
        <v>0</v>
      </c>
      <c r="K52" s="24" t="s">
        <v>67</v>
      </c>
    </row>
    <row r="53" spans="1:11" ht="39" x14ac:dyDescent="0.25">
      <c r="A53" s="21"/>
      <c r="B53" s="22"/>
      <c r="C53" s="23" t="s">
        <v>32</v>
      </c>
      <c r="D53" s="23">
        <v>7813448190</v>
      </c>
      <c r="E53" s="24">
        <v>449307.95</v>
      </c>
      <c r="F53" s="24">
        <v>0</v>
      </c>
      <c r="G53" s="24">
        <v>277037.37</v>
      </c>
      <c r="H53" s="24">
        <v>0</v>
      </c>
      <c r="I53" s="24">
        <v>726345.32</v>
      </c>
      <c r="J53" s="24">
        <f t="shared" ref="J53:J54" si="14">IF(I53&lt;0,I53*-1,0)</f>
        <v>0</v>
      </c>
      <c r="K53" s="24" t="s">
        <v>67</v>
      </c>
    </row>
    <row r="54" spans="1:11" x14ac:dyDescent="0.25">
      <c r="A54" s="21"/>
      <c r="B54" s="22"/>
      <c r="C54" s="23" t="s">
        <v>82</v>
      </c>
      <c r="D54" s="23">
        <v>7813045547</v>
      </c>
      <c r="E54" s="24">
        <v>385808.15</v>
      </c>
      <c r="F54" s="24">
        <v>0</v>
      </c>
      <c r="G54" s="24">
        <v>341123.67</v>
      </c>
      <c r="H54" s="24">
        <v>385808.15</v>
      </c>
      <c r="I54" s="24">
        <v>341123.67</v>
      </c>
      <c r="J54" s="24">
        <f t="shared" si="14"/>
        <v>0</v>
      </c>
      <c r="K54" s="24" t="s">
        <v>67</v>
      </c>
    </row>
    <row r="55" spans="1:11" ht="26.25" x14ac:dyDescent="0.25">
      <c r="A55" s="21"/>
      <c r="B55" s="22"/>
      <c r="C55" s="23" t="s">
        <v>100</v>
      </c>
      <c r="D55" s="23">
        <v>7813124654</v>
      </c>
      <c r="E55" s="24">
        <v>165689.60000000001</v>
      </c>
      <c r="F55" s="24">
        <v>0</v>
      </c>
      <c r="G55" s="24">
        <v>186880.51</v>
      </c>
      <c r="H55" s="24">
        <v>165689.60000000001</v>
      </c>
      <c r="I55" s="24">
        <v>186880.51</v>
      </c>
      <c r="J55" s="24">
        <v>0</v>
      </c>
      <c r="K55" s="24" t="s">
        <v>67</v>
      </c>
    </row>
    <row r="56" spans="1:11" ht="26.25" x14ac:dyDescent="0.25">
      <c r="A56" s="21"/>
      <c r="B56" s="22"/>
      <c r="C56" s="23" t="s">
        <v>78</v>
      </c>
      <c r="D56" s="23">
        <v>7813103630</v>
      </c>
      <c r="E56" s="24">
        <v>0</v>
      </c>
      <c r="F56" s="24">
        <v>161731.76999999999</v>
      </c>
      <c r="G56" s="24">
        <v>429304.61</v>
      </c>
      <c r="H56" s="24">
        <v>161731.76999999999</v>
      </c>
      <c r="I56" s="26">
        <v>105841.07</v>
      </c>
      <c r="J56" s="26">
        <v>0</v>
      </c>
      <c r="K56" s="24" t="s">
        <v>67</v>
      </c>
    </row>
    <row r="57" spans="1:11" s="11" customFormat="1" ht="29.25" x14ac:dyDescent="0.25">
      <c r="A57" s="10" t="s">
        <v>54</v>
      </c>
      <c r="B57" s="8" t="s">
        <v>17</v>
      </c>
      <c r="C57" s="9"/>
      <c r="D57" s="9"/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/>
    </row>
    <row r="58" spans="1:11" s="11" customFormat="1" ht="29.25" x14ac:dyDescent="0.25">
      <c r="A58" s="10" t="s">
        <v>55</v>
      </c>
      <c r="B58" s="8" t="s">
        <v>18</v>
      </c>
      <c r="C58" s="9"/>
      <c r="D58" s="9"/>
      <c r="E58" s="15">
        <f>SUM(E59:E63)</f>
        <v>12321233.050000001</v>
      </c>
      <c r="F58" s="15">
        <f>SUM(F59:F63)</f>
        <v>0</v>
      </c>
      <c r="G58" s="15">
        <f>SUM(G59:G63)</f>
        <v>5009799.3099999996</v>
      </c>
      <c r="H58" s="15">
        <f>SUM(H59:H63)</f>
        <v>3904334.34</v>
      </c>
      <c r="I58" s="15">
        <f>SUM(I59:I63)</f>
        <v>13426698.020000001</v>
      </c>
      <c r="J58" s="15">
        <f t="shared" ref="J58" si="15">J59+J61+J60+J63</f>
        <v>0</v>
      </c>
      <c r="K58" s="15"/>
    </row>
    <row r="59" spans="1:11" ht="39" x14ac:dyDescent="0.25">
      <c r="A59" s="21"/>
      <c r="B59" s="22"/>
      <c r="C59" s="23" t="s">
        <v>33</v>
      </c>
      <c r="D59" s="23">
        <v>7814724284</v>
      </c>
      <c r="E59" s="24">
        <v>500572.8</v>
      </c>
      <c r="F59" s="24">
        <v>0</v>
      </c>
      <c r="G59" s="24">
        <v>451349.81</v>
      </c>
      <c r="H59" s="24">
        <v>500572.8</v>
      </c>
      <c r="I59" s="24">
        <v>451349.81</v>
      </c>
      <c r="J59" s="24">
        <f t="shared" ref="J59:J61" si="16">IF(I59&lt;0,I59*-1,0)</f>
        <v>0</v>
      </c>
      <c r="K59" s="24" t="s">
        <v>67</v>
      </c>
    </row>
    <row r="60" spans="1:11" ht="39" x14ac:dyDescent="0.25">
      <c r="A60" s="21"/>
      <c r="B60" s="22"/>
      <c r="C60" s="23" t="s">
        <v>88</v>
      </c>
      <c r="D60" s="23">
        <v>7814792118</v>
      </c>
      <c r="E60" s="24">
        <v>278051.5</v>
      </c>
      <c r="F60" s="24">
        <v>0</v>
      </c>
      <c r="G60" s="24">
        <v>265370.33</v>
      </c>
      <c r="H60" s="24">
        <v>278051.5</v>
      </c>
      <c r="I60" s="24">
        <v>265370.33</v>
      </c>
      <c r="J60" s="24">
        <f t="shared" ref="J60" si="17">IF(I60&lt;0,I60*-1,0)</f>
        <v>0</v>
      </c>
      <c r="K60" s="24" t="s">
        <v>68</v>
      </c>
    </row>
    <row r="61" spans="1:11" ht="26.25" x14ac:dyDescent="0.25">
      <c r="A61" s="21"/>
      <c r="B61" s="22"/>
      <c r="C61" s="23" t="s">
        <v>34</v>
      </c>
      <c r="D61" s="23">
        <v>7814758290</v>
      </c>
      <c r="E61" s="24">
        <v>1139170.2</v>
      </c>
      <c r="F61" s="24">
        <v>0</v>
      </c>
      <c r="G61" s="24">
        <v>529372.42000000004</v>
      </c>
      <c r="H61" s="24">
        <v>1139170.2</v>
      </c>
      <c r="I61" s="24">
        <v>529372.42000000004</v>
      </c>
      <c r="J61" s="24">
        <f t="shared" si="16"/>
        <v>0</v>
      </c>
      <c r="K61" s="24" t="s">
        <v>68</v>
      </c>
    </row>
    <row r="62" spans="1:11" ht="26.25" x14ac:dyDescent="0.25">
      <c r="A62" s="21"/>
      <c r="B62" s="22"/>
      <c r="C62" s="23" t="s">
        <v>94</v>
      </c>
      <c r="D62" s="23">
        <v>7814807847</v>
      </c>
      <c r="E62" s="24">
        <v>8416898.7100000009</v>
      </c>
      <c r="F62" s="24">
        <v>0</v>
      </c>
      <c r="G62" s="24">
        <v>1939519.36</v>
      </c>
      <c r="H62" s="24">
        <v>0</v>
      </c>
      <c r="I62" s="24">
        <v>10356418.07</v>
      </c>
      <c r="J62" s="24">
        <v>0</v>
      </c>
      <c r="K62" s="24" t="s">
        <v>67</v>
      </c>
    </row>
    <row r="63" spans="1:11" ht="26.25" x14ac:dyDescent="0.25">
      <c r="A63" s="21"/>
      <c r="B63" s="22"/>
      <c r="C63" s="23" t="s">
        <v>65</v>
      </c>
      <c r="D63" s="23">
        <v>7814777913</v>
      </c>
      <c r="E63" s="24">
        <v>1986539.84</v>
      </c>
      <c r="F63" s="24">
        <v>0</v>
      </c>
      <c r="G63" s="24">
        <v>1824187.39</v>
      </c>
      <c r="H63" s="24">
        <v>1986539.84</v>
      </c>
      <c r="I63" s="24">
        <v>1824187.39</v>
      </c>
      <c r="J63" s="24">
        <v>0</v>
      </c>
      <c r="K63" s="24" t="s">
        <v>67</v>
      </c>
    </row>
    <row r="64" spans="1:11" s="11" customFormat="1" ht="29.25" x14ac:dyDescent="0.25">
      <c r="A64" s="10" t="s">
        <v>56</v>
      </c>
      <c r="B64" s="8" t="s">
        <v>19</v>
      </c>
      <c r="C64" s="9"/>
      <c r="D64" s="9"/>
      <c r="E64" s="15">
        <f>SUM(E65:E72)</f>
        <v>2839811.01</v>
      </c>
      <c r="F64" s="15">
        <f t="shared" ref="F64" si="18">SUM(F65:F71)</f>
        <v>0</v>
      </c>
      <c r="G64" s="15">
        <f>SUM(G65:G72)</f>
        <v>2116238.6599999997</v>
      </c>
      <c r="H64" s="15">
        <f>SUM(H65:H72)</f>
        <v>1414058.09</v>
      </c>
      <c r="I64" s="15">
        <f>SUM(I65:I72)</f>
        <v>3541991.58</v>
      </c>
      <c r="J64" s="15">
        <f>SUM(J65:J72)</f>
        <v>0</v>
      </c>
      <c r="K64" s="15"/>
    </row>
    <row r="65" spans="1:11" ht="26.25" x14ac:dyDescent="0.25">
      <c r="A65" s="21"/>
      <c r="B65" s="22"/>
      <c r="C65" s="23" t="s">
        <v>70</v>
      </c>
      <c r="D65" s="23">
        <v>7820076257</v>
      </c>
      <c r="E65" s="24">
        <v>290899.53999999998</v>
      </c>
      <c r="F65" s="24">
        <v>0</v>
      </c>
      <c r="G65" s="24">
        <v>265437.07</v>
      </c>
      <c r="H65" s="24">
        <v>290899.53999999998</v>
      </c>
      <c r="I65" s="24">
        <v>265437.07</v>
      </c>
      <c r="J65" s="24">
        <f t="shared" ref="J65" si="19">IF(I65&lt;0,I65*-1,0)</f>
        <v>0</v>
      </c>
      <c r="K65" s="24" t="s">
        <v>67</v>
      </c>
    </row>
    <row r="66" spans="1:11" ht="26.25" x14ac:dyDescent="0.25">
      <c r="A66" s="21"/>
      <c r="B66" s="22"/>
      <c r="C66" s="23" t="s">
        <v>35</v>
      </c>
      <c r="D66" s="23">
        <v>7820059491</v>
      </c>
      <c r="E66" s="24">
        <v>111233.97</v>
      </c>
      <c r="F66" s="24">
        <v>0</v>
      </c>
      <c r="G66" s="24">
        <v>264769.64</v>
      </c>
      <c r="H66" s="24">
        <v>111233.97</v>
      </c>
      <c r="I66" s="24">
        <v>264769.64</v>
      </c>
      <c r="J66" s="24">
        <v>0</v>
      </c>
      <c r="K66" s="24" t="s">
        <v>67</v>
      </c>
    </row>
    <row r="67" spans="1:11" ht="26.25" x14ac:dyDescent="0.25">
      <c r="A67" s="21"/>
      <c r="B67" s="22"/>
      <c r="C67" s="23" t="s">
        <v>36</v>
      </c>
      <c r="D67" s="23">
        <v>7820020550</v>
      </c>
      <c r="E67" s="24">
        <v>753028.34</v>
      </c>
      <c r="F67" s="24">
        <v>0</v>
      </c>
      <c r="G67" s="24">
        <v>610765.56000000006</v>
      </c>
      <c r="H67" s="24">
        <v>753028.34</v>
      </c>
      <c r="I67" s="24">
        <v>610765.56000000006</v>
      </c>
      <c r="J67" s="24">
        <f t="shared" ref="J67" si="20">IF(I67&lt;0,I67*-1,0)</f>
        <v>0</v>
      </c>
      <c r="K67" s="24" t="s">
        <v>67</v>
      </c>
    </row>
    <row r="68" spans="1:11" ht="26.25" x14ac:dyDescent="0.25">
      <c r="A68" s="21"/>
      <c r="B68" s="22"/>
      <c r="C68" s="23" t="s">
        <v>37</v>
      </c>
      <c r="D68" s="23">
        <v>7820013673</v>
      </c>
      <c r="E68" s="24">
        <v>17637.53</v>
      </c>
      <c r="F68" s="24">
        <v>0</v>
      </c>
      <c r="G68" s="24">
        <v>16286.66</v>
      </c>
      <c r="H68" s="24">
        <v>0</v>
      </c>
      <c r="I68" s="24">
        <v>33924.19</v>
      </c>
      <c r="J68" s="24">
        <f t="shared" ref="J68" si="21">IF(I68&lt;0,I68*-1,0)</f>
        <v>0</v>
      </c>
      <c r="K68" s="24" t="s">
        <v>68</v>
      </c>
    </row>
    <row r="69" spans="1:11" x14ac:dyDescent="0.25">
      <c r="A69" s="21"/>
      <c r="B69" s="22"/>
      <c r="C69" s="23" t="s">
        <v>98</v>
      </c>
      <c r="D69" s="23">
        <v>7820041783</v>
      </c>
      <c r="E69" s="24">
        <v>8293.4</v>
      </c>
      <c r="F69" s="24">
        <v>0</v>
      </c>
      <c r="G69" s="24">
        <v>7157.24</v>
      </c>
      <c r="H69" s="24">
        <v>0</v>
      </c>
      <c r="I69" s="24">
        <f>E69+G69</f>
        <v>15450.64</v>
      </c>
      <c r="J69" s="24">
        <v>0</v>
      </c>
      <c r="K69" s="24" t="s">
        <v>101</v>
      </c>
    </row>
    <row r="70" spans="1:11" ht="26.25" x14ac:dyDescent="0.25">
      <c r="A70" s="21"/>
      <c r="B70" s="22"/>
      <c r="C70" s="23" t="s">
        <v>99</v>
      </c>
      <c r="D70" s="23">
        <v>7820081930</v>
      </c>
      <c r="E70" s="24">
        <v>395819.6</v>
      </c>
      <c r="F70" s="24">
        <v>0</v>
      </c>
      <c r="G70" s="24">
        <v>690490.13</v>
      </c>
      <c r="H70" s="24">
        <v>0</v>
      </c>
      <c r="I70" s="24">
        <v>1086309.73</v>
      </c>
      <c r="J70" s="24">
        <v>0</v>
      </c>
      <c r="K70" s="24" t="s">
        <v>67</v>
      </c>
    </row>
    <row r="71" spans="1:11" x14ac:dyDescent="0.25">
      <c r="A71" s="21"/>
      <c r="B71" s="22"/>
      <c r="C71" s="23" t="s">
        <v>64</v>
      </c>
      <c r="D71" s="23">
        <v>7820013659</v>
      </c>
      <c r="E71" s="24">
        <v>258896.24</v>
      </c>
      <c r="F71" s="24">
        <v>0</v>
      </c>
      <c r="G71" s="24">
        <v>237138.01</v>
      </c>
      <c r="H71" s="24">
        <v>258896.24</v>
      </c>
      <c r="I71" s="24">
        <v>237138.01</v>
      </c>
      <c r="J71" s="24">
        <f>IF(I71&lt;0,I71*-1,0)</f>
        <v>0</v>
      </c>
      <c r="K71" s="24" t="s">
        <v>67</v>
      </c>
    </row>
    <row r="72" spans="1:11" x14ac:dyDescent="0.25">
      <c r="A72" s="21"/>
      <c r="B72" s="22"/>
      <c r="C72" s="23" t="s">
        <v>102</v>
      </c>
      <c r="D72" s="23">
        <v>7809025523</v>
      </c>
      <c r="E72" s="24">
        <v>1004002.39</v>
      </c>
      <c r="F72" s="24">
        <v>0</v>
      </c>
      <c r="G72" s="24">
        <v>24194.35</v>
      </c>
      <c r="H72" s="24">
        <v>0</v>
      </c>
      <c r="I72" s="24">
        <v>1028196.74</v>
      </c>
      <c r="J72" s="24">
        <v>0</v>
      </c>
      <c r="K72" s="24" t="s">
        <v>67</v>
      </c>
    </row>
    <row r="73" spans="1:11" s="11" customFormat="1" ht="29.25" x14ac:dyDescent="0.25">
      <c r="A73" s="10" t="s">
        <v>57</v>
      </c>
      <c r="B73" s="8" t="s">
        <v>20</v>
      </c>
      <c r="C73" s="9"/>
      <c r="D73" s="9"/>
      <c r="E73" s="15">
        <f t="shared" ref="E73:J73" si="22">SUM(E74:E76)</f>
        <v>3979896.15</v>
      </c>
      <c r="F73" s="15">
        <f t="shared" si="22"/>
        <v>0</v>
      </c>
      <c r="G73" s="15">
        <f t="shared" si="22"/>
        <v>1796455.68</v>
      </c>
      <c r="H73" s="15">
        <f t="shared" si="22"/>
        <v>3979896.15</v>
      </c>
      <c r="I73" s="15">
        <f t="shared" si="22"/>
        <v>1796455.68</v>
      </c>
      <c r="J73" s="15">
        <f t="shared" si="22"/>
        <v>0</v>
      </c>
      <c r="K73" s="15"/>
    </row>
    <row r="74" spans="1:11" ht="26.25" x14ac:dyDescent="0.25">
      <c r="A74" s="21"/>
      <c r="B74" s="22"/>
      <c r="C74" s="23" t="s">
        <v>38</v>
      </c>
      <c r="D74" s="23">
        <v>7816160509</v>
      </c>
      <c r="E74" s="24">
        <v>529105.46</v>
      </c>
      <c r="F74" s="24">
        <v>0</v>
      </c>
      <c r="G74" s="24">
        <v>526569.22</v>
      </c>
      <c r="H74" s="24">
        <v>529105.46</v>
      </c>
      <c r="I74" s="24">
        <v>526569.22</v>
      </c>
      <c r="J74" s="24">
        <f t="shared" ref="J74:J76" si="23">IF(I74&lt;0,I74*-1,0)</f>
        <v>0</v>
      </c>
      <c r="K74" s="24" t="s">
        <v>67</v>
      </c>
    </row>
    <row r="75" spans="1:11" ht="26.25" x14ac:dyDescent="0.25">
      <c r="A75" s="21"/>
      <c r="B75" s="22"/>
      <c r="C75" s="23" t="s">
        <v>39</v>
      </c>
      <c r="D75" s="23">
        <v>7816167783</v>
      </c>
      <c r="E75" s="24">
        <v>3409176.4</v>
      </c>
      <c r="F75" s="24">
        <v>0</v>
      </c>
      <c r="G75" s="24">
        <v>1225068.51</v>
      </c>
      <c r="H75" s="24">
        <v>3409176.4</v>
      </c>
      <c r="I75" s="24">
        <v>1225068.51</v>
      </c>
      <c r="J75" s="24">
        <f t="shared" si="23"/>
        <v>0</v>
      </c>
      <c r="K75" s="24" t="s">
        <v>67</v>
      </c>
    </row>
    <row r="76" spans="1:11" ht="26.25" x14ac:dyDescent="0.25">
      <c r="A76" s="21"/>
      <c r="B76" s="22"/>
      <c r="C76" s="23" t="s">
        <v>40</v>
      </c>
      <c r="D76" s="23">
        <v>7816049229</v>
      </c>
      <c r="E76" s="24">
        <v>41614.29</v>
      </c>
      <c r="F76" s="24">
        <v>0</v>
      </c>
      <c r="G76" s="24">
        <v>44817.95</v>
      </c>
      <c r="H76" s="24">
        <v>41614.29</v>
      </c>
      <c r="I76" s="24">
        <v>44817.95</v>
      </c>
      <c r="J76" s="24">
        <f t="shared" si="23"/>
        <v>0</v>
      </c>
      <c r="K76" s="24" t="s">
        <v>68</v>
      </c>
    </row>
    <row r="77" spans="1:11" s="11" customFormat="1" ht="29.25" x14ac:dyDescent="0.25">
      <c r="A77" s="10" t="s">
        <v>58</v>
      </c>
      <c r="B77" s="8" t="s">
        <v>21</v>
      </c>
      <c r="C77" s="9"/>
      <c r="D77" s="9"/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/>
    </row>
    <row r="78" spans="1:11" ht="39.6" customHeight="1" x14ac:dyDescent="0.25">
      <c r="A78" s="27" t="s">
        <v>5</v>
      </c>
      <c r="B78" s="27"/>
      <c r="C78" s="12"/>
      <c r="D78" s="12"/>
      <c r="E78" s="20">
        <f>E5+E6+E7+E8+E10+E13+E14+E17+E28+E35+E36+E39+E42+E48+E57+E58+E64+E73+E77</f>
        <v>40250050.530000001</v>
      </c>
      <c r="F78" s="16">
        <f t="shared" ref="F78:J78" si="24">F5+F6+F7+F8+F10+F13+F14+F17+F28+F35+F36+F39+F42+F48+F57+F58+F64+F73+F77</f>
        <v>328070.31</v>
      </c>
      <c r="G78" s="16">
        <f t="shared" si="24"/>
        <v>23539547.91</v>
      </c>
      <c r="H78" s="16">
        <f>SUM(H73,H64,H58,H48,H42,H39,H36,H28,H17,H14,H10,H8)</f>
        <v>16033161.889999999</v>
      </c>
      <c r="I78" s="16">
        <f t="shared" si="24"/>
        <v>47449960.759999998</v>
      </c>
      <c r="J78" s="16">
        <f t="shared" si="24"/>
        <v>21594.52</v>
      </c>
      <c r="K78" s="16"/>
    </row>
    <row r="80" spans="1:11" x14ac:dyDescent="0.25">
      <c r="G80" s="13"/>
      <c r="H80" s="13"/>
    </row>
    <row r="81" spans="5:9" s="13" customFormat="1" x14ac:dyDescent="0.25"/>
    <row r="82" spans="5:9" x14ac:dyDescent="0.25">
      <c r="G82" s="13"/>
      <c r="I82" s="13"/>
    </row>
    <row r="83" spans="5:9" x14ac:dyDescent="0.25">
      <c r="H83" s="13"/>
    </row>
    <row r="84" spans="5:9" x14ac:dyDescent="0.25">
      <c r="E84" s="1"/>
    </row>
    <row r="85" spans="5:9" x14ac:dyDescent="0.25">
      <c r="E85" s="1"/>
    </row>
    <row r="86" spans="5:9" x14ac:dyDescent="0.25">
      <c r="E86" s="1"/>
    </row>
    <row r="87" spans="5:9" x14ac:dyDescent="0.25">
      <c r="E87" s="1"/>
    </row>
    <row r="88" spans="5:9" x14ac:dyDescent="0.25">
      <c r="E88" s="1"/>
    </row>
    <row r="116" ht="3.6" customHeight="1" x14ac:dyDescent="0.25"/>
    <row r="117" hidden="1" x14ac:dyDescent="0.25"/>
    <row r="118" hidden="1" x14ac:dyDescent="0.25"/>
  </sheetData>
  <autoFilter ref="A3:L78" xr:uid="{00000000-0001-0000-0000-000000000000}"/>
  <mergeCells count="2">
    <mergeCell ref="A78:B78"/>
    <mergeCell ref="A2:K2"/>
  </mergeCells>
  <pageMargins left="0.7" right="0.7" top="0.75" bottom="0.75" header="0.3" footer="0.3"/>
  <pageSetup paperSize="9"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справка</vt:lpstr>
      <vt:lpstr>справка!Область_печати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Халикова Елена Александровна</dc:creator>
  <cp:lastModifiedBy>Иушина Ольга Юрьевна</cp:lastModifiedBy>
  <cp:lastPrinted>2020-08-17T12:17:57Z</cp:lastPrinted>
  <dcterms:created xsi:type="dcterms:W3CDTF">2020-04-23T07:09:49Z</dcterms:created>
  <dcterms:modified xsi:type="dcterms:W3CDTF">2023-03-13T14:06:29Z</dcterms:modified>
</cp:coreProperties>
</file>